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5\Econom\Молчан Е.В\Прогноз СЭР долгосрочный\Прогноз 2025-2027\"/>
    </mc:Choice>
  </mc:AlternateContent>
  <bookViews>
    <workbookView xWindow="0" yWindow="0" windowWidth="14370" windowHeight="1188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6" i="1" l="1"/>
  <c r="I136" i="1"/>
  <c r="K136" i="1" s="1"/>
  <c r="G136" i="1"/>
  <c r="L135" i="1"/>
  <c r="I135" i="1"/>
  <c r="K135" i="1" s="1"/>
  <c r="G135" i="1"/>
  <c r="K134" i="1"/>
  <c r="I134" i="1"/>
  <c r="G134" i="1"/>
  <c r="K133" i="1"/>
  <c r="I133" i="1"/>
  <c r="G133" i="1"/>
  <c r="K132" i="1"/>
  <c r="I132" i="1"/>
  <c r="G132" i="1"/>
  <c r="L131" i="1"/>
  <c r="K131" i="1" s="1"/>
  <c r="I131" i="1"/>
  <c r="G131" i="1"/>
  <c r="K130" i="1"/>
  <c r="I130" i="1"/>
  <c r="G130" i="1"/>
  <c r="K129" i="1"/>
  <c r="I129" i="1"/>
  <c r="G129" i="1"/>
  <c r="L128" i="1"/>
  <c r="K128" i="1"/>
  <c r="I128" i="1"/>
  <c r="G128" i="1"/>
  <c r="K127" i="1"/>
  <c r="I127" i="1"/>
  <c r="G127" i="1"/>
  <c r="K126" i="1"/>
  <c r="I126" i="1"/>
  <c r="G126" i="1"/>
  <c r="K125" i="1"/>
  <c r="I125" i="1"/>
  <c r="G125" i="1"/>
  <c r="L124" i="1"/>
  <c r="K124" i="1"/>
  <c r="K122" i="1" s="1"/>
  <c r="I124" i="1"/>
  <c r="G124" i="1"/>
  <c r="I123" i="1"/>
  <c r="G123" i="1"/>
  <c r="I122" i="1"/>
  <c r="G122" i="1"/>
  <c r="K121" i="1"/>
  <c r="I121" i="1"/>
  <c r="G121" i="1"/>
  <c r="K120" i="1"/>
  <c r="I120" i="1"/>
  <c r="G120" i="1"/>
  <c r="K119" i="1"/>
  <c r="I119" i="1"/>
  <c r="G119" i="1"/>
  <c r="K118" i="1"/>
  <c r="I118" i="1"/>
  <c r="G118" i="1"/>
  <c r="K117" i="1"/>
  <c r="K103" i="1" s="1"/>
  <c r="I117" i="1"/>
  <c r="G117" i="1"/>
  <c r="K116" i="1"/>
  <c r="I116" i="1"/>
  <c r="G116" i="1"/>
  <c r="K115" i="1"/>
  <c r="I115" i="1"/>
  <c r="G115" i="1"/>
  <c r="L114" i="1"/>
  <c r="K114" i="1"/>
  <c r="L113" i="1"/>
  <c r="K113" i="1"/>
  <c r="L112" i="1"/>
  <c r="K112" i="1" s="1"/>
  <c r="K111" i="1"/>
  <c r="I111" i="1"/>
  <c r="G111" i="1"/>
  <c r="K110" i="1"/>
  <c r="I110" i="1"/>
  <c r="G110" i="1"/>
  <c r="K109" i="1"/>
  <c r="I109" i="1"/>
  <c r="G109" i="1"/>
  <c r="L108" i="1"/>
  <c r="K108" i="1" s="1"/>
  <c r="K107" i="1"/>
  <c r="I107" i="1"/>
  <c r="G107" i="1"/>
  <c r="L106" i="1"/>
  <c r="K106" i="1" s="1"/>
  <c r="K105" i="1"/>
  <c r="I105" i="1"/>
  <c r="G105" i="1"/>
  <c r="G104" i="1" s="1"/>
  <c r="G103" i="1" s="1"/>
  <c r="L104" i="1"/>
  <c r="L103" i="1" s="1"/>
  <c r="K104" i="1"/>
  <c r="J104" i="1"/>
  <c r="I104" i="1"/>
  <c r="H104" i="1"/>
  <c r="F104" i="1"/>
  <c r="F103" i="1" s="1"/>
  <c r="E104" i="1"/>
  <c r="J103" i="1"/>
  <c r="I103" i="1"/>
  <c r="H103" i="1"/>
  <c r="E103" i="1"/>
  <c r="F65" i="1" l="1"/>
  <c r="E65" i="1"/>
  <c r="E66" i="1" s="1"/>
  <c r="D65" i="1"/>
  <c r="F63" i="1"/>
  <c r="F64" i="1" s="1"/>
  <c r="E63" i="1"/>
  <c r="D63" i="1"/>
  <c r="D61" i="1" s="1"/>
  <c r="E64" i="1" l="1"/>
  <c r="F66" i="1"/>
  <c r="G65" i="1"/>
  <c r="I65" i="1" s="1"/>
  <c r="K65" i="1" s="1"/>
  <c r="H65" i="1"/>
  <c r="J65" i="1" s="1"/>
  <c r="L65" i="1" s="1"/>
  <c r="E61" i="1"/>
  <c r="E62" i="1" s="1"/>
  <c r="F61" i="1"/>
  <c r="F62" i="1" s="1"/>
  <c r="G63" i="1"/>
  <c r="H63" i="1"/>
  <c r="H61" i="1" s="1"/>
  <c r="H62" i="1" s="1"/>
  <c r="E92" i="1"/>
  <c r="J63" i="1" l="1"/>
  <c r="G61" i="1"/>
  <c r="G62" i="1" s="1"/>
  <c r="I63" i="1"/>
  <c r="L63" i="1"/>
  <c r="L61" i="1" s="1"/>
  <c r="L62" i="1" s="1"/>
  <c r="J61" i="1"/>
  <c r="J62" i="1" s="1"/>
  <c r="K63" i="1" l="1"/>
  <c r="K61" i="1" s="1"/>
  <c r="I61" i="1"/>
  <c r="I62" i="1" s="1"/>
  <c r="K62" i="1" l="1"/>
</calcChain>
</file>

<file path=xl/sharedStrings.xml><?xml version="1.0" encoding="utf-8"?>
<sst xmlns="http://schemas.openxmlformats.org/spreadsheetml/2006/main" count="485" uniqueCount="360">
  <si>
    <t>отчет *</t>
  </si>
  <si>
    <t>оценка показателя</t>
  </si>
  <si>
    <t>прогноз</t>
  </si>
  <si>
    <t>Показатели</t>
  </si>
  <si>
    <t>Единица измерения</t>
  </si>
  <si>
    <t>консервативный</t>
  </si>
  <si>
    <t>базовый</t>
  </si>
  <si>
    <t>1 вариант</t>
  </si>
  <si>
    <t>2 вариант</t>
  </si>
  <si>
    <t>Население</t>
  </si>
  <si>
    <t>1.1</t>
  </si>
  <si>
    <t>Численность населения (в среднегодовом исчислении)</t>
  </si>
  <si>
    <t>тыс. чел.</t>
  </si>
  <si>
    <t>1.2</t>
  </si>
  <si>
    <t>Численность населения (на 1 января года)</t>
  </si>
  <si>
    <t>1.3</t>
  </si>
  <si>
    <t>Численность населения трудоспособного возраста
(на 1 января года)</t>
  </si>
  <si>
    <t>1.4</t>
  </si>
  <si>
    <t>Численность населения старше трудоспособного возраста
(на 1 января года)</t>
  </si>
  <si>
    <t>1.5</t>
  </si>
  <si>
    <t>Ожидаемая продолжительность жизни при рождении</t>
  </si>
  <si>
    <t>число лет</t>
  </si>
  <si>
    <t>1.6</t>
  </si>
  <si>
    <t>Общий коэффициент рождаемости</t>
  </si>
  <si>
    <t>число родившихся живыми
на 1000 человек населения</t>
  </si>
  <si>
    <t>1.7</t>
  </si>
  <si>
    <t>Суммарный коэффициент рождаемости</t>
  </si>
  <si>
    <t>число детей на 1 женщину</t>
  </si>
  <si>
    <t>1.8</t>
  </si>
  <si>
    <t>Общий коэффициент смертности</t>
  </si>
  <si>
    <t>число умерших на 1000 человек населения</t>
  </si>
  <si>
    <t>1.9</t>
  </si>
  <si>
    <t>Коэффициент естественного прироста населения</t>
  </si>
  <si>
    <t>на 1000 человек населения</t>
  </si>
  <si>
    <t>1.10</t>
  </si>
  <si>
    <t>Миграционный прирост (убыль)</t>
  </si>
  <si>
    <t>млн руб.</t>
  </si>
  <si>
    <t>Промышленное производство</t>
  </si>
  <si>
    <t>3.1</t>
  </si>
  <si>
    <t>3.2</t>
  </si>
  <si>
    <t>Индекс промышленного производства</t>
  </si>
  <si>
    <t>% к предыдущему году
в сопоставимых ценах</t>
  </si>
  <si>
    <t>Индексы производства по видам экономической деятельности</t>
  </si>
  <si>
    <t>3.3</t>
  </si>
  <si>
    <t>Добыча полезных ископаемых (раздел B)</t>
  </si>
  <si>
    <t>3.4</t>
  </si>
  <si>
    <t>Добыча угля (05)</t>
  </si>
  <si>
    <t>3.5</t>
  </si>
  <si>
    <t>Добыча сырой нефти и природного газа (06)</t>
  </si>
  <si>
    <t>3.6</t>
  </si>
  <si>
    <r>
      <rPr>
        <sz val="6.5"/>
        <rFont val="Times New Roman"/>
        <family val="1"/>
        <charset val="204"/>
      </rPr>
      <t>Добыча металлических руд (07)</t>
    </r>
    <r>
      <rPr>
        <vertAlign val="superscript"/>
        <sz val="8"/>
        <rFont val="Times New Roman"/>
        <family val="1"/>
        <charset val="204"/>
      </rPr>
      <t>1)</t>
    </r>
  </si>
  <si>
    <t>3.7</t>
  </si>
  <si>
    <t>Добыча прочих полезных ископаемых (08)</t>
  </si>
  <si>
    <t>3.8</t>
  </si>
  <si>
    <t>Предоставление услуг в области добычи полезных ископаемых (09)</t>
  </si>
  <si>
    <t>3.9</t>
  </si>
  <si>
    <t>Обрабатывающие производства (раздел C)</t>
  </si>
  <si>
    <t>3.10</t>
  </si>
  <si>
    <t>Производство пищевых продуктов (10)</t>
  </si>
  <si>
    <t>3.11</t>
  </si>
  <si>
    <t>Производство напитков (11)</t>
  </si>
  <si>
    <t>3.12</t>
  </si>
  <si>
    <t>Производство табачных изделий (12)</t>
  </si>
  <si>
    <t>3.13</t>
  </si>
  <si>
    <t>Производство текстильных изделий (13)</t>
  </si>
  <si>
    <t>3.14</t>
  </si>
  <si>
    <t>Производство одежды (14)</t>
  </si>
  <si>
    <t>3.15</t>
  </si>
  <si>
    <t>Производство кожи и изделий из кожи (15)</t>
  </si>
  <si>
    <t>3.16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</si>
  <si>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</si>
  <si>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3.17</t>
  </si>
  <si>
    <t>Производство бумаги и бумажных изделий (17)</t>
  </si>
  <si>
    <t>3.18</t>
  </si>
  <si>
    <t>Деятельность полиграфическая и копирование носителей информации (18)</t>
  </si>
  <si>
    <t>3.19</t>
  </si>
  <si>
    <t>Производство кокса и нефтепродуктов (19)</t>
  </si>
  <si>
    <t>3.20</t>
  </si>
  <si>
    <t>Производство химических веществ и химических продуктов (20)</t>
  </si>
  <si>
    <t>3.21</t>
  </si>
  <si>
    <r>
      <rPr>
        <sz val="6.5"/>
        <rFont val="Times New Roman"/>
        <family val="1"/>
        <charset val="204"/>
      </rPr>
      <t>Производство лекарственных средств и материалов, применяемых в медицинских целях (21)</t>
    </r>
    <r>
      <rPr>
        <vertAlign val="superscript"/>
        <sz val="8"/>
        <rFont val="Times New Roman"/>
        <family val="1"/>
        <charset val="204"/>
      </rPr>
      <t>2)</t>
    </r>
  </si>
  <si>
    <t>3.22</t>
  </si>
  <si>
    <t>Производство резиновых и пластмассовых изделий (22)</t>
  </si>
  <si>
    <t>3.23</t>
  </si>
  <si>
    <t>Производство прочей неметаллической минеральной продукции (23)</t>
  </si>
  <si>
    <t>3.24</t>
  </si>
  <si>
    <t>Производство металлургическое (24)</t>
  </si>
  <si>
    <t>3.25</t>
  </si>
  <si>
    <t>Производство готовых металлических изделий, кроме машин и оборудования (25)</t>
  </si>
  <si>
    <t>3.26</t>
  </si>
  <si>
    <t>Производство компьютеров, электронных и оптических изделий (26)</t>
  </si>
  <si>
    <t>3.27</t>
  </si>
  <si>
    <t>Производство электрического оборудования (27)</t>
  </si>
  <si>
    <t>3.28</t>
  </si>
  <si>
    <t>Производство машин и оборудования, не включенных в другие группировки (28)</t>
  </si>
  <si>
    <t>3.29</t>
  </si>
  <si>
    <r>
      <rPr>
        <sz val="6.5"/>
        <rFont val="Times New Roman"/>
        <family val="1"/>
        <charset val="204"/>
      </rPr>
      <t>Производство автотранспортных средств, прицепов и
полуприцепов (29)</t>
    </r>
    <r>
      <rPr>
        <vertAlign val="superscript"/>
        <sz val="8"/>
        <rFont val="Times New Roman"/>
        <family val="1"/>
        <charset val="204"/>
      </rPr>
      <t>2)</t>
    </r>
  </si>
  <si>
    <t>3.30</t>
  </si>
  <si>
    <t>Производство прочих транспортных средств и оборудования (30)</t>
  </si>
  <si>
    <t>3.31</t>
  </si>
  <si>
    <t>Производство мебели (31)</t>
  </si>
  <si>
    <t>3.32</t>
  </si>
  <si>
    <t>Производство прочих готовых изделий (32)</t>
  </si>
  <si>
    <t>3.33</t>
  </si>
  <si>
    <t>Ремонт и монтаж машин и оборудования (33)</t>
  </si>
  <si>
    <t>3.34</t>
  </si>
  <si>
    <t>Обеспечение электрической энергией, газом и паром;
кондиционирование воздуха (раздел D)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</si>
  <si>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</si>
  <si>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</si>
  <si>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3.36</t>
  </si>
  <si>
    <t>Потребление электроэнергии</t>
  </si>
  <si>
    <t>млн кВт.ч</t>
  </si>
  <si>
    <t>3.37</t>
  </si>
  <si>
    <t>Средние тарифы на электроэнергию, отпущенную различным категориям потребителей</t>
  </si>
  <si>
    <t>руб./тыс.кВт.ч</t>
  </si>
  <si>
    <t>3.38</t>
  </si>
  <si>
    <t>Индекс тарифов на электроэнергию, отпущенную различным категориям потребителей</t>
  </si>
  <si>
    <t>за период с начала года
к соотв. периоду
предыдущего года, %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</si>
  <si>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</si>
  <si>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</si>
  <si>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</si>
  <si>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</si>
  <si>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</si>
  <si>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</si>
  <si>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</si>
  <si>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</si>
  <si>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</si>
  <si>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</si>
  <si>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</si>
  <si>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</si>
  <si>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</si>
  <si>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r>
      <rPr>
        <b/>
        <sz val="6.5"/>
        <rFont val="Times New Roman"/>
        <family val="1"/>
        <charset val="204"/>
      </rPr>
      <t>Строительство</t>
    </r>
    <r>
      <rPr>
        <b/>
        <vertAlign val="superscript"/>
        <sz val="8"/>
        <rFont val="Times New Roman"/>
        <family val="1"/>
        <charset val="204"/>
      </rPr>
      <t>3)</t>
    </r>
  </si>
  <si>
    <t>5.1</t>
  </si>
  <si>
    <t>Объем работ, выполненных по виду деятельности "Строительство"</t>
  </si>
  <si>
    <t>в ценах соответствующих лет; млн руб.</t>
  </si>
  <si>
    <t>5.2</t>
  </si>
  <si>
    <t>Индекс физического объема работ, выполненных по виду деятельности "Строительство"</t>
  </si>
  <si>
    <t>5.3</t>
  </si>
  <si>
    <t>Индекс-дефлятор по виду деятельности "Строительство"</t>
  </si>
  <si>
    <t>% г/г</t>
  </si>
  <si>
    <t>5.4</t>
  </si>
  <si>
    <t>Ввод в действие жилых домов</t>
  </si>
  <si>
    <t>тыс. кв. м общей площади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</si>
  <si>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</si>
  <si>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</si>
  <si>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</si>
  <si>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</si>
  <si>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</si>
  <si>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</si>
  <si>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</si>
  <si>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</si>
  <si>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млн рублей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</si>
  <si>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</si>
  <si>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</si>
  <si>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</si>
  <si>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</si>
  <si>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</si>
  <si>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</si>
  <si>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</si>
  <si>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</si>
  <si>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</si>
  <si>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</si>
  <si>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</si>
  <si>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</si>
  <si>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</si>
  <si>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</si>
  <si>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</si>
  <si>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</si>
  <si>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</si>
  <si>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</si>
  <si>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млрд руб.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</si>
  <si>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</si>
  <si>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</si>
  <si>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</si>
  <si>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</si>
  <si>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</si>
  <si>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</si>
  <si>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</si>
  <si>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%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</si>
  <si>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</si>
  <si>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9.5</t>
  </si>
  <si>
    <t>Собственные средства</t>
  </si>
  <si>
    <t>9.6</t>
  </si>
  <si>
    <t>Привлеченные средства, из них:</t>
  </si>
  <si>
    <t>9.6.1</t>
  </si>
  <si>
    <t>кредиты банков, в том числе:</t>
  </si>
  <si>
    <t>9.6.1.1</t>
  </si>
  <si>
    <t>кредиты иностранных банков</t>
  </si>
  <si>
    <t>9.6.2</t>
  </si>
  <si>
    <t>заемные средства других организаций</t>
  </si>
  <si>
    <t>9.6.3</t>
  </si>
  <si>
    <t>бюджетные средства, в том числе:</t>
  </si>
  <si>
    <t>9.6.3.1</t>
  </si>
  <si>
    <t>федеральный бюджет</t>
  </si>
  <si>
    <t>9.6.3.2</t>
  </si>
  <si>
    <t>бюджеты субъектов Российской Федерации</t>
  </si>
  <si>
    <t>9.6.3.3</t>
  </si>
  <si>
    <t>из местных бюджетов</t>
  </si>
  <si>
    <t>9.6.4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</si>
  <si>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</si>
  <si>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</si>
  <si>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</si>
  <si>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</si>
  <si>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</si>
  <si>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</si>
  <si>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</si>
  <si>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</si>
  <si>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10.3.1</t>
  </si>
  <si>
    <t>налог на прибыль организаций</t>
  </si>
  <si>
    <t>10.3.2</t>
  </si>
  <si>
    <t>налог на доходы физических лиц</t>
  </si>
  <si>
    <t>10.3.3</t>
  </si>
  <si>
    <t>налог на добычу полезных ископаемых</t>
  </si>
  <si>
    <t>10.3.4</t>
  </si>
  <si>
    <t>акцизы</t>
  </si>
  <si>
    <t>10.3.5</t>
  </si>
  <si>
    <t>налог, взимаемый в связи с применением упрощенной системы налогообложения</t>
  </si>
  <si>
    <t>10.3.6</t>
  </si>
  <si>
    <t>налог на имущество физических лиц</t>
  </si>
  <si>
    <t>10.3.7</t>
  </si>
  <si>
    <t>налог на имущество организаций</t>
  </si>
  <si>
    <t>10.3.8</t>
  </si>
  <si>
    <t>налог на игорный бизнес</t>
  </si>
  <si>
    <t>10.3.9</t>
  </si>
  <si>
    <t>транспортный налог</t>
  </si>
  <si>
    <t>10.3.10</t>
  </si>
  <si>
    <t>земельный налог</t>
  </si>
  <si>
    <t>10.4</t>
  </si>
  <si>
    <t>Неналоговые доходы</t>
  </si>
  <si>
    <t>10.5</t>
  </si>
  <si>
    <t>Безвозмездные поступления всего, в том числе</t>
  </si>
  <si>
    <t>10.5.1</t>
  </si>
  <si>
    <t>субсидии из федерального бюджета</t>
  </si>
  <si>
    <t>10.5.2</t>
  </si>
  <si>
    <t>субвенции из федерального бюджета</t>
  </si>
  <si>
    <t>10.5.3</t>
  </si>
  <si>
    <t>дотации из федерального бюджета, в том числе:</t>
  </si>
  <si>
    <t>10.5.4</t>
  </si>
  <si>
    <t>дотации на выравнивание бюджетной обеспеченности</t>
  </si>
  <si>
    <t>10.6</t>
  </si>
  <si>
    <t>Расходы консолидированного бюджета субъекта
Российской Федерации всего, в том числе по направлениям:</t>
  </si>
  <si>
    <t>10.6.1</t>
  </si>
  <si>
    <t>общегосударственные вопросы</t>
  </si>
  <si>
    <t>10.6.2</t>
  </si>
  <si>
    <t>национальная оборона</t>
  </si>
  <si>
    <t>10.6.3</t>
  </si>
  <si>
    <t>национальная безопасность и правоохранительная деятельность</t>
  </si>
  <si>
    <t>10.6.4</t>
  </si>
  <si>
    <t>национальная экономика</t>
  </si>
  <si>
    <t>10.6.5</t>
  </si>
  <si>
    <t>жилищно-коммунальное хозяйство</t>
  </si>
  <si>
    <t>10.6.6</t>
  </si>
  <si>
    <t>охрана окружающей среды</t>
  </si>
  <si>
    <t>10.6.7</t>
  </si>
  <si>
    <t>образование</t>
  </si>
  <si>
    <t>10.6.8</t>
  </si>
  <si>
    <t>культура, кинематография</t>
  </si>
  <si>
    <t>10.6.9</t>
  </si>
  <si>
    <t>здравоохранение</t>
  </si>
  <si>
    <t>10.6.10</t>
  </si>
  <si>
    <t>социальная политика</t>
  </si>
  <si>
    <t>10.6.11</t>
  </si>
  <si>
    <t>физическая культура и спорт</t>
  </si>
  <si>
    <t>10.6.12</t>
  </si>
  <si>
    <t>средства массовой информации</t>
  </si>
  <si>
    <t>10.6.13</t>
  </si>
  <si>
    <t>обслуживание государственного и муниципального долга</t>
  </si>
  <si>
    <t>10.7</t>
  </si>
  <si>
    <t>Дефицит(-), профицит(+) консолидированного бюджета субъекта Российской Федерации, млн рублей</t>
  </si>
  <si>
    <t>Труд и занятость</t>
  </si>
  <si>
    <t>тыс. человек</t>
  </si>
  <si>
    <t>12.2.1</t>
  </si>
  <si>
    <r>
      <rPr>
        <sz val="6.5"/>
        <rFont val="Times New Roman"/>
        <family val="1"/>
        <charset val="204"/>
      </rPr>
      <t>трудоспособное население в трудоспособном возрасте</t>
    </r>
    <r>
      <rPr>
        <vertAlign val="superscript"/>
        <sz val="8"/>
        <rFont val="Times New Roman"/>
        <family val="1"/>
        <charset val="204"/>
      </rPr>
      <t>5)</t>
    </r>
  </si>
  <si>
    <t>12.2.3</t>
  </si>
  <si>
    <t>численность лиц старше трудоспособного возраста и подростков, занятых в экономике, в том числе: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</si>
  <si>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</si>
  <si>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</si>
  <si>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</si>
  <si>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</si>
  <si>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12.5</t>
  </si>
  <si>
    <t>Номинальная начисленная среднемесячная заработная плата работников организаций</t>
  </si>
  <si>
    <t>рублей</t>
  </si>
  <si>
    <t>12.6</t>
  </si>
  <si>
    <t>Темп роста номинальной начисленной среднемесячной заработной платы работников организаций</t>
  </si>
  <si>
    <t>12.7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</si>
  <si>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</si>
  <si>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12.8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</si>
  <si>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</si>
  <si>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12.9</t>
  </si>
  <si>
    <t>Реальная заработная плата работников организаций</t>
  </si>
  <si>
    <t>12.12</t>
  </si>
  <si>
    <t>Уровень зарегистрированной безработицы (на конец года)</t>
  </si>
  <si>
    <t>12.14</t>
  </si>
  <si>
    <t>Численность безработных, зарегистрированных в государственных учреждениях службы занятости населения (на конец года)</t>
  </si>
  <si>
    <t>12.15</t>
  </si>
  <si>
    <t>Фонд заработной платы работников организаций</t>
  </si>
  <si>
    <t>12.16</t>
  </si>
  <si>
    <t>Темп роста фонда заработной платы работников организаций</t>
  </si>
  <si>
    <t>Примечание:</t>
  </si>
  <si>
    <r>
      <rPr>
        <sz val="6"/>
        <rFont val="Times New Roman"/>
        <family val="1"/>
        <charset val="204"/>
      </rPr>
      <t xml:space="preserve">* Используются фактические статистические данные, которые разрабатываются субъектами официального статистического учета.
</t>
    </r>
    <r>
      <rPr>
        <vertAlign val="superscript"/>
        <sz val="6"/>
        <rFont val="Times New Roman"/>
        <family val="1"/>
        <charset val="204"/>
      </rPr>
      <t>1)</t>
    </r>
    <r>
      <rPr>
        <sz val="6"/>
        <rFont val="Times New Roman"/>
        <family val="1"/>
        <charset val="204"/>
      </rPr>
      <t xml:space="preserve"> Информация по данному ОКВЭД территориальным органом Федеральной службы государственной статистики по Приморскому краю не представлена
</t>
    </r>
    <r>
      <rPr>
        <vertAlign val="superscript"/>
        <sz val="6"/>
        <rFont val="Times New Roman"/>
        <family val="1"/>
        <charset val="204"/>
      </rPr>
      <t>2)</t>
    </r>
    <r>
      <rPr>
        <sz val="6"/>
        <rFont val="Times New Roman"/>
        <family val="1"/>
        <charset val="204"/>
      </rPr>
      <t xml:space="preserve"> Данные предоставляются только по одному предприятию в связи с чем информация является закрытой
</t>
    </r>
    <r>
      <rPr>
        <vertAlign val="superscript"/>
        <sz val="7"/>
        <rFont val="Times New Roman"/>
        <family val="1"/>
        <charset val="204"/>
      </rPr>
      <t>3)</t>
    </r>
    <r>
      <rPr>
        <sz val="7"/>
        <rFont val="Times New Roman"/>
        <family val="1"/>
        <charset val="204"/>
      </rPr>
      <t xml:space="preserve"> Информация не представлена министерством строительства Приморского края
</t>
    </r>
    <r>
      <rPr>
        <vertAlign val="superscript"/>
        <sz val="6"/>
        <rFont val="Times New Roman"/>
        <family val="1"/>
        <charset val="204"/>
      </rPr>
      <t xml:space="preserve">4) </t>
    </r>
    <r>
      <rPr>
        <sz val="6"/>
        <rFont val="Times New Roman"/>
        <family val="1"/>
        <charset val="204"/>
      </rPr>
      <t xml:space="preserve">Прогнозные величины </t>
    </r>
    <r>
      <rPr>
        <sz val="6"/>
        <color rgb="FF000000"/>
        <rFont val="Times New Roman"/>
        <family val="1"/>
        <charset val="204"/>
      </rPr>
      <t xml:space="preserve">доведены письмом Министерством труда и социальной защиты Российской Федерации от 21.05.2024 № 27-3/10/В-8120
</t>
    </r>
    <r>
      <rPr>
        <vertAlign val="superscript"/>
        <sz val="6"/>
        <rFont val="Times New Roman"/>
        <family val="1"/>
        <charset val="204"/>
      </rPr>
      <t xml:space="preserve">5) </t>
    </r>
    <r>
      <rPr>
        <sz val="6"/>
        <rFont val="Times New Roman"/>
        <family val="1"/>
        <charset val="204"/>
      </rPr>
      <t xml:space="preserve">Отклонение п.12.2.1 от 1.3 на категорию неработающих инвалидов I и II групп и неработающих лиц, получающих пенсию на льготных условиях
</t>
    </r>
  </si>
  <si>
    <t>21.082</t>
  </si>
  <si>
    <t>21.458</t>
  </si>
  <si>
    <t>21.270</t>
  </si>
  <si>
    <t>20.905</t>
  </si>
  <si>
    <t>20.577</t>
  </si>
  <si>
    <t>20.177</t>
  </si>
  <si>
    <t>20.302</t>
  </si>
  <si>
    <t>19.877</t>
  </si>
  <si>
    <t>20.057</t>
  </si>
  <si>
    <t>19.602</t>
  </si>
  <si>
    <t>19.817</t>
  </si>
  <si>
    <t>20.327</t>
  </si>
  <si>
    <t>20.427</t>
  </si>
  <si>
    <t>20.027</t>
  </si>
  <si>
    <t>19.727</t>
  </si>
  <si>
    <t>19.937</t>
  </si>
  <si>
    <t>11.243</t>
  </si>
  <si>
    <t>10.826</t>
  </si>
  <si>
    <t>10.816</t>
  </si>
  <si>
    <t>10.786</t>
  </si>
  <si>
    <t>10.756</t>
  </si>
  <si>
    <t>10.796</t>
  </si>
  <si>
    <t>10.751</t>
  </si>
  <si>
    <t>10.721</t>
  </si>
  <si>
    <t>10.691</t>
  </si>
  <si>
    <t>7.226</t>
  </si>
  <si>
    <t>7.269</t>
  </si>
  <si>
    <t>7.254</t>
  </si>
  <si>
    <t>7.229</t>
  </si>
  <si>
    <t>7.244</t>
  </si>
  <si>
    <t>7.219</t>
  </si>
  <si>
    <t>7.234</t>
  </si>
  <si>
    <t>7.214</t>
  </si>
  <si>
    <t>7.224</t>
  </si>
  <si>
    <t>69.71</t>
  </si>
  <si>
    <t>70.06</t>
  </si>
  <si>
    <t>70.1</t>
  </si>
  <si>
    <t>70.3</t>
  </si>
  <si>
    <t>70.5</t>
  </si>
  <si>
    <t>735.4</t>
  </si>
  <si>
    <t>8.4</t>
  </si>
  <si>
    <t>Финансовая деятельность (прибыль)</t>
  </si>
  <si>
    <t>5р</t>
  </si>
  <si>
    <t>средства государственных внебюджетных фондов</t>
  </si>
  <si>
    <t>9.6.5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</si>
  <si>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</si>
  <si>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</si>
  <si>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</si>
  <si>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</si>
  <si>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r>
      <rPr>
        <sz val="6.5"/>
        <rFont val="Times New Roman"/>
        <family val="1"/>
        <charset val="204"/>
      </rPr>
      <t>Прожиточный минимум в среднем на душу населения (в среднем за год), в том числе по основным социально-демографическим группам населения:</t>
    </r>
    <r>
      <rPr>
        <vertAlign val="superscript"/>
        <sz val="8"/>
        <rFont val="Times New Roman"/>
        <family val="1"/>
        <charset val="204"/>
      </rPr>
      <t>4)</t>
    </r>
  </si>
  <si>
    <t>руб./мес.</t>
  </si>
  <si>
    <t>11.2.1</t>
  </si>
  <si>
    <t>трудоспособного населения</t>
  </si>
  <si>
    <t>11.2.2</t>
  </si>
  <si>
    <t>пенсионеров</t>
  </si>
  <si>
    <t>11.2.3</t>
  </si>
  <si>
    <t>детей</t>
  </si>
  <si>
    <t>Прогноз социально-экономического развития Кавалеровского муниципального округа на 2024 год и плановый период 2025 и 2026 годов</t>
  </si>
  <si>
    <t>Объем отгруженных товаров собственного производства, выполненных работ и услуг собственными силами по чистым видам деятельности</t>
  </si>
  <si>
    <t>20.727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</si>
</sst>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27" x14ac:knownFonts="1"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6"/>
      <name val="Times New Roman"/>
      <family val="1"/>
      <charset val="1"/>
    </font>
    <font>
      <b/>
      <sz val="6"/>
      <name val="Times New Roman"/>
      <family val="1"/>
      <charset val="1"/>
    </font>
    <font>
      <b/>
      <sz val="7"/>
      <name val="Times New Roman"/>
      <family val="1"/>
      <charset val="1"/>
    </font>
    <font>
      <sz val="6.5"/>
      <name val="Times New Roman"/>
      <family val="1"/>
      <charset val="1"/>
    </font>
    <font>
      <sz val="7"/>
      <name val="Times New Roman"/>
      <family val="1"/>
      <charset val="1"/>
    </font>
    <font>
      <b/>
      <sz val="6.5"/>
      <name val="Times New Roman"/>
      <family val="1"/>
      <charset val="1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sz val="10"/>
      <name val="Times New Roman"/>
      <family val="1"/>
      <charset val="1"/>
    </font>
    <font>
      <sz val="6.5"/>
      <name val="Times New Roman"/>
      <family val="1"/>
      <charset val="204"/>
    </font>
    <font>
      <i/>
      <sz val="6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6.5"/>
      <color rgb="FF000000"/>
      <name val="Times New Roman"/>
      <family val="1"/>
      <charset val="204"/>
    </font>
    <font>
      <sz val="6.5"/>
      <name val="Times New Roman"/>
      <family val="1"/>
      <charset val="204"/>
    </font>
    <font>
      <sz val="6.3"/>
      <name val="Times New Roman"/>
      <family val="1"/>
      <charset val="204"/>
    </font>
    <font>
      <sz val="6.3"/>
      <color rgb="FF000000"/>
      <name val="Times New Roman"/>
      <family val="1"/>
      <charset val="204"/>
    </font>
    <font>
      <sz val="6"/>
      <name val="Times New Roman"/>
      <family val="1"/>
      <charset val="204"/>
    </font>
    <font>
      <vertAlign val="superscript"/>
      <sz val="6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.5"/>
      <color rgb="FF000000"/>
      <name val="Calibri"/>
      <family val="2"/>
      <charset val="204"/>
      <scheme val="minor"/>
    </font>
    <font>
      <b/>
      <sz val="6.5"/>
      <name val="Times New Roman"/>
      <family val="1"/>
      <charset val="204"/>
    </font>
    <font>
      <sz val="6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49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/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 applyProtection="1"/>
    <xf numFmtId="49" fontId="5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/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2" fontId="8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/>
    </xf>
    <xf numFmtId="165" fontId="11" fillId="0" borderId="2" xfId="0" applyNumberFormat="1" applyFont="1" applyBorder="1" applyAlignment="1" applyProtection="1">
      <alignment horizontal="center" vertical="center"/>
    </xf>
    <xf numFmtId="165" fontId="8" fillId="0" borderId="2" xfId="0" applyNumberFormat="1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 wrapText="1"/>
    </xf>
    <xf numFmtId="165" fontId="8" fillId="2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 indent="1"/>
    </xf>
    <xf numFmtId="0" fontId="8" fillId="0" borderId="1" xfId="0" applyFont="1" applyBorder="1" applyAlignment="1" applyProtection="1">
      <alignment horizontal="left" vertical="center" wrapText="1" indent="1"/>
    </xf>
    <xf numFmtId="0" fontId="8" fillId="0" borderId="1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 indent="1"/>
    </xf>
    <xf numFmtId="165" fontId="16" fillId="0" borderId="2" xfId="0" applyNumberFormat="1" applyFont="1" applyBorder="1" applyAlignment="1" applyProtection="1">
      <alignment horizontal="center" vertical="center"/>
    </xf>
    <xf numFmtId="2" fontId="16" fillId="0" borderId="2" xfId="0" applyNumberFormat="1" applyFont="1" applyBorder="1" applyAlignment="1" applyProtection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</xf>
    <xf numFmtId="165" fontId="15" fillId="0" borderId="2" xfId="0" applyNumberFormat="1" applyFont="1" applyBorder="1" applyAlignment="1" applyProtection="1">
      <alignment horizontal="center" vertical="center"/>
    </xf>
    <xf numFmtId="3" fontId="15" fillId="0" borderId="2" xfId="0" applyNumberFormat="1" applyFont="1" applyBorder="1" applyAlignment="1" applyProtection="1">
      <alignment horizontal="center" vertical="center"/>
    </xf>
    <xf numFmtId="2" fontId="18" fillId="0" borderId="2" xfId="0" applyNumberFormat="1" applyFont="1" applyBorder="1" applyAlignment="1" applyProtection="1">
      <alignment horizontal="center" vertical="center"/>
    </xf>
    <xf numFmtId="2" fontId="17" fillId="0" borderId="2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9" fontId="10" fillId="0" borderId="0" xfId="0" applyNumberFormat="1" applyFont="1" applyAlignment="1" applyProtection="1">
      <alignment horizontal="center" vertical="center"/>
    </xf>
    <xf numFmtId="164" fontId="16" fillId="0" borderId="2" xfId="0" applyNumberFormat="1" applyFont="1" applyBorder="1" applyAlignment="1" applyProtection="1">
      <alignment horizontal="center" vertical="center"/>
    </xf>
    <xf numFmtId="2" fontId="15" fillId="0" borderId="2" xfId="0" applyNumberFormat="1" applyFont="1" applyBorder="1" applyAlignment="1" applyProtection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/>
    </xf>
    <xf numFmtId="2" fontId="5" fillId="0" borderId="2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vertical="center"/>
    </xf>
    <xf numFmtId="166" fontId="8" fillId="0" borderId="2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vertical="center" wrapText="1"/>
    </xf>
    <xf numFmtId="166" fontId="11" fillId="0" borderId="2" xfId="0" applyNumberFormat="1" applyFont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65" fontId="8" fillId="0" borderId="6" xfId="0" applyNumberFormat="1" applyFont="1" applyBorder="1" applyAlignment="1" applyProtection="1">
      <alignment horizontal="center" vertical="center"/>
    </xf>
    <xf numFmtId="165" fontId="16" fillId="0" borderId="6" xfId="0" applyNumberFormat="1" applyFont="1" applyBorder="1" applyAlignment="1" applyProtection="1">
      <alignment horizontal="center" vertical="center"/>
    </xf>
    <xf numFmtId="164" fontId="8" fillId="0" borderId="6" xfId="0" applyNumberFormat="1" applyFont="1" applyBorder="1" applyAlignment="1" applyProtection="1">
      <alignment horizontal="center" vertical="center"/>
    </xf>
    <xf numFmtId="165" fontId="8" fillId="2" borderId="4" xfId="0" applyNumberFormat="1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166" fontId="8" fillId="0" borderId="6" xfId="0" applyNumberFormat="1" applyFont="1" applyBorder="1" applyAlignment="1" applyProtection="1">
      <alignment horizontal="center" vertical="center"/>
    </xf>
    <xf numFmtId="49" fontId="16" fillId="0" borderId="2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66" fontId="24" fillId="0" borderId="2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0" fontId="8" fillId="0" borderId="6" xfId="1" applyNumberFormat="1" applyFont="1" applyBorder="1" applyAlignment="1" applyProtection="1">
      <alignment horizontal="center" vertical="center"/>
    </xf>
    <xf numFmtId="2" fontId="15" fillId="0" borderId="6" xfId="0" applyNumberFormat="1" applyFont="1" applyBorder="1" applyAlignment="1" applyProtection="1">
      <alignment horizontal="center" vertical="center"/>
    </xf>
    <xf numFmtId="165" fontId="15" fillId="0" borderId="6" xfId="0" applyNumberFormat="1" applyFont="1" applyBorder="1" applyAlignment="1" applyProtection="1">
      <alignment horizontal="center" vertical="center"/>
    </xf>
    <xf numFmtId="166" fontId="11" fillId="0" borderId="6" xfId="0" applyNumberFormat="1" applyFont="1" applyBorder="1" applyAlignment="1" applyProtection="1">
      <alignment horizontal="center" vertical="center"/>
    </xf>
    <xf numFmtId="166" fontId="15" fillId="0" borderId="2" xfId="0" applyNumberFormat="1" applyFont="1" applyBorder="1" applyAlignment="1" applyProtection="1">
      <alignment horizontal="center" vertical="center"/>
    </xf>
    <xf numFmtId="49" fontId="16" fillId="2" borderId="2" xfId="0" applyNumberFormat="1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 indent="1"/>
    </xf>
    <xf numFmtId="2" fontId="26" fillId="0" borderId="2" xfId="0" applyNumberFormat="1" applyFont="1" applyFill="1" applyBorder="1" applyAlignment="1">
      <alignment horizontal="center"/>
    </xf>
    <xf numFmtId="165" fontId="26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9" fillId="0" borderId="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64" fontId="8" fillId="0" borderId="2" xfId="0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165" fontId="8" fillId="0" borderId="2" xfId="0" applyNumberFormat="1" applyFont="1" applyFill="1" applyBorder="1" applyAlignment="1" applyProtection="1">
      <alignment horizontal="center" vertical="center"/>
    </xf>
    <xf numFmtId="165" fontId="8" fillId="0" borderId="2" xfId="1" applyNumberFormat="1" applyFont="1" applyBorder="1" applyAlignment="1" applyProtection="1">
      <alignment horizontal="center" vertical="center"/>
    </xf>
    <xf numFmtId="165" fontId="8" fillId="0" borderId="1" xfId="1" applyNumberFormat="1" applyFont="1" applyBorder="1" applyAlignment="1" applyProtection="1">
      <alignment horizontal="center" vertical="center"/>
    </xf>
    <xf numFmtId="4" fontId="8" fillId="0" borderId="1" xfId="0" applyNumberFormat="1" applyFont="1" applyBorder="1" applyAlignment="1" applyProtection="1">
      <alignment horizontal="center" vertical="center"/>
    </xf>
    <xf numFmtId="4" fontId="8" fillId="0" borderId="2" xfId="0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\&#1072;&#1084;&#1086;\&#1054;&#1090;&#1076;&#1077;&#1083;%20&#1101;&#1082;&#1086;&#1085;&#1086;&#1084;&#1080;&#1082;&#1080;\&#1051;&#1072;&#1087;&#1086;&#1093;&#1072;\&#1053;.&#1042;\&#1087;&#1077;&#1088;&#1077;&#1087;&#1080;&#1089;&#1082;&#1072;%20&#1084;&#1077;&#1089;&#1090;&#1085;&#1072;&#1103;\&#1057;&#1077;&#1083;&#1100;&#1089;&#1082;&#1086;&#1077;%20&#1093;-&#1074;&#1086;%20&#1082;%20&#1087;&#1088;&#1086;&#1075;&#1085;&#1086;&#1079;&#1091;%202025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4"/>
      <sheetName val="Лист1"/>
      <sheetName val="Лист2"/>
      <sheetName val="Лист3"/>
    </sheetNames>
    <sheetDataSet>
      <sheetData sheetId="0"/>
      <sheetData sheetId="1">
        <row r="12">
          <cell r="BJ12">
            <v>82217.97</v>
          </cell>
          <cell r="BN12">
            <v>110789.84000000003</v>
          </cell>
          <cell r="BR12">
            <v>117800</v>
          </cell>
        </row>
        <row r="17">
          <cell r="BJ17">
            <v>24787.115599999997</v>
          </cell>
          <cell r="BN17">
            <v>31166.2</v>
          </cell>
          <cell r="BR17">
            <v>36618.400000000001</v>
          </cell>
        </row>
        <row r="22">
          <cell r="BJ22">
            <v>8512.9199999999983</v>
          </cell>
          <cell r="BN22">
            <v>2582.3000000000002</v>
          </cell>
          <cell r="BR22">
            <v>13577.400000000001</v>
          </cell>
        </row>
        <row r="27">
          <cell r="BJ27">
            <v>74620</v>
          </cell>
          <cell r="BN27">
            <v>58764.000000000007</v>
          </cell>
          <cell r="BR27">
            <v>66880</v>
          </cell>
        </row>
        <row r="28">
          <cell r="BJ28">
            <v>14000</v>
          </cell>
          <cell r="BN28">
            <v>14000</v>
          </cell>
          <cell r="BR28">
            <v>16000</v>
          </cell>
        </row>
        <row r="33">
          <cell r="BJ33">
            <v>135983</v>
          </cell>
          <cell r="BN33">
            <v>157820</v>
          </cell>
          <cell r="BR33">
            <v>160000</v>
          </cell>
        </row>
        <row r="35">
          <cell r="BJ35">
            <v>1760</v>
          </cell>
          <cell r="BN35">
            <v>3195</v>
          </cell>
          <cell r="BR35">
            <v>3300</v>
          </cell>
        </row>
        <row r="40">
          <cell r="BJ40">
            <v>49560</v>
          </cell>
          <cell r="BN40">
            <v>58580</v>
          </cell>
          <cell r="BR40">
            <v>61500</v>
          </cell>
        </row>
        <row r="41">
          <cell r="BJ41">
            <v>8000</v>
          </cell>
          <cell r="BN41">
            <v>8100</v>
          </cell>
          <cell r="BR41">
            <v>8100</v>
          </cell>
        </row>
        <row r="45">
          <cell r="BJ45">
            <v>11232.000000000002</v>
          </cell>
          <cell r="BN45">
            <v>15753.6</v>
          </cell>
          <cell r="BR45">
            <v>15840.000000000002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58"/>
  <sheetViews>
    <sheetView tabSelected="1" zoomScale="140" zoomScaleNormal="140" workbookViewId="0">
      <pane xSplit="3" ySplit="8" topLeftCell="D132" activePane="bottomRight" state="frozen"/>
      <selection pane="topRight" activeCell="D1" sqref="D1"/>
      <selection pane="bottomLeft" activeCell="A10" sqref="A10"/>
      <selection pane="bottomRight" activeCell="B120" sqref="B120"/>
    </sheetView>
  </sheetViews>
  <sheetFormatPr defaultColWidth="10.6640625" defaultRowHeight="12.75" x14ac:dyDescent="0.2"/>
  <cols>
    <col min="1" max="1" width="6.33203125" style="50" customWidth="1"/>
    <col min="2" max="2" width="41" style="20" customWidth="1"/>
    <col min="3" max="3" width="22" style="20" customWidth="1"/>
    <col min="4" max="12" width="12" style="20" customWidth="1"/>
    <col min="13" max="257" width="10.6640625" style="20"/>
  </cols>
  <sheetData>
    <row r="1" spans="1:12" s="2" customFormat="1" ht="6" customHeight="1" x14ac:dyDescent="0.15">
      <c r="A1" s="1"/>
    </row>
    <row r="2" spans="1:12" s="5" customFormat="1" ht="6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6" customFormat="1" ht="8.25" customHeight="1" x14ac:dyDescent="0.2">
      <c r="A3" s="85" t="s">
        <v>357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s="2" customFormat="1" ht="6" customHeight="1" x14ac:dyDescent="0.15">
      <c r="A4" s="1"/>
    </row>
    <row r="5" spans="1:12" s="11" customFormat="1" ht="21" customHeight="1" x14ac:dyDescent="0.2">
      <c r="A5" s="7"/>
      <c r="B5" s="8"/>
      <c r="C5" s="8"/>
      <c r="D5" s="9" t="s">
        <v>0</v>
      </c>
      <c r="E5" s="9" t="s">
        <v>0</v>
      </c>
      <c r="F5" s="10" t="s">
        <v>1</v>
      </c>
      <c r="G5" s="86" t="s">
        <v>2</v>
      </c>
      <c r="H5" s="86"/>
      <c r="I5" s="86"/>
      <c r="J5" s="86"/>
      <c r="K5" s="86"/>
      <c r="L5" s="86"/>
    </row>
    <row r="6" spans="1:12" s="11" customFormat="1" ht="10.5" x14ac:dyDescent="0.2">
      <c r="A6" s="12"/>
      <c r="B6" s="13" t="s">
        <v>3</v>
      </c>
      <c r="C6" s="13" t="s">
        <v>4</v>
      </c>
      <c r="D6" s="86">
        <v>2022</v>
      </c>
      <c r="E6" s="86">
        <v>2023</v>
      </c>
      <c r="F6" s="86">
        <v>2024</v>
      </c>
      <c r="G6" s="86">
        <v>2025</v>
      </c>
      <c r="H6" s="86"/>
      <c r="I6" s="86">
        <v>2026</v>
      </c>
      <c r="J6" s="86"/>
      <c r="K6" s="86">
        <v>2027</v>
      </c>
      <c r="L6" s="86"/>
    </row>
    <row r="7" spans="1:12" s="11" customFormat="1" ht="12" customHeight="1" x14ac:dyDescent="0.2">
      <c r="A7" s="12"/>
      <c r="B7" s="13"/>
      <c r="C7" s="13"/>
      <c r="D7" s="86"/>
      <c r="E7" s="86"/>
      <c r="F7" s="86"/>
      <c r="G7" s="9" t="s">
        <v>5</v>
      </c>
      <c r="H7" s="14" t="s">
        <v>6</v>
      </c>
      <c r="I7" s="9" t="s">
        <v>5</v>
      </c>
      <c r="J7" s="14" t="s">
        <v>6</v>
      </c>
      <c r="K7" s="9" t="s">
        <v>5</v>
      </c>
      <c r="L7" s="14" t="s">
        <v>6</v>
      </c>
    </row>
    <row r="8" spans="1:12" s="11" customFormat="1" ht="12" customHeight="1" x14ac:dyDescent="0.2">
      <c r="A8" s="15"/>
      <c r="B8" s="16"/>
      <c r="C8" s="16"/>
      <c r="D8" s="86"/>
      <c r="E8" s="86"/>
      <c r="F8" s="86"/>
      <c r="G8" s="9" t="s">
        <v>7</v>
      </c>
      <c r="H8" s="14" t="s">
        <v>8</v>
      </c>
      <c r="I8" s="9" t="s">
        <v>7</v>
      </c>
      <c r="J8" s="14" t="s">
        <v>8</v>
      </c>
      <c r="K8" s="9" t="s">
        <v>7</v>
      </c>
      <c r="L8" s="14" t="s">
        <v>8</v>
      </c>
    </row>
    <row r="9" spans="1:12" ht="17.649999999999999" customHeight="1" x14ac:dyDescent="0.2">
      <c r="A9" s="17"/>
      <c r="B9" s="18" t="s">
        <v>9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22.9" customHeight="1" x14ac:dyDescent="0.2">
      <c r="A10" s="21" t="s">
        <v>10</v>
      </c>
      <c r="B10" s="22" t="s">
        <v>11</v>
      </c>
      <c r="C10" s="23" t="s">
        <v>12</v>
      </c>
      <c r="D10" s="42" t="s">
        <v>302</v>
      </c>
      <c r="E10" s="42" t="s">
        <v>303</v>
      </c>
      <c r="F10" s="42" t="s">
        <v>304</v>
      </c>
      <c r="G10" s="42" t="s">
        <v>305</v>
      </c>
      <c r="H10" s="42" t="s">
        <v>306</v>
      </c>
      <c r="I10" s="42" t="s">
        <v>307</v>
      </c>
      <c r="J10" s="42" t="s">
        <v>308</v>
      </c>
      <c r="K10" s="42" t="s">
        <v>309</v>
      </c>
      <c r="L10" s="42" t="s">
        <v>310</v>
      </c>
    </row>
    <row r="11" spans="1:12" ht="25.15" customHeight="1" x14ac:dyDescent="0.2">
      <c r="A11" s="21" t="s">
        <v>13</v>
      </c>
      <c r="B11" s="22" t="s">
        <v>14</v>
      </c>
      <c r="C11" s="23" t="s">
        <v>12</v>
      </c>
      <c r="D11" s="24" t="s">
        <v>301</v>
      </c>
      <c r="E11" s="24" t="s">
        <v>300</v>
      </c>
      <c r="F11" s="56" t="s">
        <v>359</v>
      </c>
      <c r="G11" s="42" t="s">
        <v>311</v>
      </c>
      <c r="H11" s="42" t="s">
        <v>312</v>
      </c>
      <c r="I11" s="42" t="s">
        <v>313</v>
      </c>
      <c r="J11" s="42" t="s">
        <v>305</v>
      </c>
      <c r="K11" s="42" t="s">
        <v>314</v>
      </c>
      <c r="L11" s="42" t="s">
        <v>315</v>
      </c>
    </row>
    <row r="12" spans="1:12" ht="25.15" customHeight="1" x14ac:dyDescent="0.2">
      <c r="A12" s="21" t="s">
        <v>15</v>
      </c>
      <c r="B12" s="25" t="s">
        <v>16</v>
      </c>
      <c r="C12" s="23" t="s">
        <v>12</v>
      </c>
      <c r="D12" s="42" t="s">
        <v>316</v>
      </c>
      <c r="E12" s="42" t="s">
        <v>317</v>
      </c>
      <c r="F12" s="42" t="s">
        <v>321</v>
      </c>
      <c r="G12" s="42" t="s">
        <v>322</v>
      </c>
      <c r="H12" s="42" t="s">
        <v>318</v>
      </c>
      <c r="I12" s="42" t="s">
        <v>323</v>
      </c>
      <c r="J12" s="42" t="s">
        <v>319</v>
      </c>
      <c r="K12" s="42" t="s">
        <v>324</v>
      </c>
      <c r="L12" s="42" t="s">
        <v>320</v>
      </c>
    </row>
    <row r="13" spans="1:12" ht="23.45" customHeight="1" x14ac:dyDescent="0.2">
      <c r="A13" s="21" t="s">
        <v>17</v>
      </c>
      <c r="B13" s="25" t="s">
        <v>18</v>
      </c>
      <c r="C13" s="23" t="s">
        <v>12</v>
      </c>
      <c r="D13" s="42" t="s">
        <v>325</v>
      </c>
      <c r="E13" s="42" t="s">
        <v>326</v>
      </c>
      <c r="F13" s="42" t="s">
        <v>327</v>
      </c>
      <c r="G13" s="42" t="s">
        <v>328</v>
      </c>
      <c r="H13" s="42" t="s">
        <v>329</v>
      </c>
      <c r="I13" s="42" t="s">
        <v>330</v>
      </c>
      <c r="J13" s="42" t="s">
        <v>331</v>
      </c>
      <c r="K13" s="54" t="s">
        <v>332</v>
      </c>
      <c r="L13" s="54" t="s">
        <v>333</v>
      </c>
    </row>
    <row r="14" spans="1:12" ht="22.9" customHeight="1" x14ac:dyDescent="0.2">
      <c r="A14" s="21" t="s">
        <v>19</v>
      </c>
      <c r="B14" s="55" t="s">
        <v>20</v>
      </c>
      <c r="C14" s="23" t="s">
        <v>21</v>
      </c>
      <c r="D14" s="42" t="s">
        <v>334</v>
      </c>
      <c r="E14" s="42" t="s">
        <v>335</v>
      </c>
      <c r="F14" s="24">
        <v>70</v>
      </c>
      <c r="G14" s="42" t="s">
        <v>336</v>
      </c>
      <c r="H14" s="42" t="s">
        <v>337</v>
      </c>
      <c r="I14" s="42" t="s">
        <v>336</v>
      </c>
      <c r="J14" s="42" t="s">
        <v>338</v>
      </c>
      <c r="K14" s="54">
        <v>71</v>
      </c>
      <c r="L14" s="54">
        <v>71.5</v>
      </c>
    </row>
    <row r="15" spans="1:12" ht="23.45" customHeight="1" x14ac:dyDescent="0.2">
      <c r="A15" s="21" t="s">
        <v>22</v>
      </c>
      <c r="B15" s="55" t="s">
        <v>23</v>
      </c>
      <c r="C15" s="26" t="s">
        <v>24</v>
      </c>
      <c r="D15" s="42">
        <v>9.8699999999999992</v>
      </c>
      <c r="E15" s="24">
        <v>8.8000000000000007</v>
      </c>
      <c r="F15" s="24">
        <v>8.6999999999999993</v>
      </c>
      <c r="G15" s="24">
        <v>8.92</v>
      </c>
      <c r="H15" s="24">
        <v>9.6</v>
      </c>
      <c r="I15" s="24">
        <v>9.06</v>
      </c>
      <c r="J15" s="24">
        <v>9.9700000000000006</v>
      </c>
      <c r="K15" s="54">
        <v>9.18</v>
      </c>
      <c r="L15" s="54">
        <v>10.34</v>
      </c>
    </row>
    <row r="16" spans="1:12" ht="21.95" customHeight="1" x14ac:dyDescent="0.2">
      <c r="A16" s="21" t="s">
        <v>25</v>
      </c>
      <c r="B16" s="55" t="s">
        <v>26</v>
      </c>
      <c r="C16" s="23" t="s">
        <v>27</v>
      </c>
      <c r="D16" s="24">
        <v>1.65</v>
      </c>
      <c r="E16" s="24">
        <v>1.61</v>
      </c>
      <c r="F16" s="24">
        <v>1.6</v>
      </c>
      <c r="G16" s="24">
        <v>1.6</v>
      </c>
      <c r="H16" s="24">
        <v>1.7</v>
      </c>
      <c r="I16" s="24">
        <v>1.6</v>
      </c>
      <c r="J16" s="24">
        <v>1.7</v>
      </c>
      <c r="K16" s="24">
        <v>1.6</v>
      </c>
      <c r="L16" s="24">
        <v>1.7</v>
      </c>
    </row>
    <row r="17" spans="1:12" ht="21.95" customHeight="1" x14ac:dyDescent="0.2">
      <c r="A17" s="21" t="s">
        <v>28</v>
      </c>
      <c r="B17" s="22" t="s">
        <v>29</v>
      </c>
      <c r="C17" s="26" t="s">
        <v>30</v>
      </c>
      <c r="D17" s="24">
        <v>25.39</v>
      </c>
      <c r="E17" s="24">
        <v>22.39</v>
      </c>
      <c r="F17" s="24">
        <v>22.36</v>
      </c>
      <c r="G17" s="24">
        <v>23.29</v>
      </c>
      <c r="H17" s="24">
        <v>22.41</v>
      </c>
      <c r="I17" s="24">
        <v>23.65</v>
      </c>
      <c r="J17" s="24">
        <v>22.44</v>
      </c>
      <c r="K17" s="54">
        <v>23.98</v>
      </c>
      <c r="L17" s="54">
        <v>22.46</v>
      </c>
    </row>
    <row r="18" spans="1:12" ht="22.9" customHeight="1" x14ac:dyDescent="0.2">
      <c r="A18" s="21" t="s">
        <v>31</v>
      </c>
      <c r="B18" s="55" t="s">
        <v>32</v>
      </c>
      <c r="C18" s="23" t="s">
        <v>33</v>
      </c>
      <c r="D18" s="24">
        <v>-15.51</v>
      </c>
      <c r="E18" s="24">
        <v>-13.59</v>
      </c>
      <c r="F18" s="24">
        <v>-13.66</v>
      </c>
      <c r="G18" s="24">
        <v>-14.37</v>
      </c>
      <c r="H18" s="24">
        <v>-13.55</v>
      </c>
      <c r="I18" s="24">
        <v>-14.59</v>
      </c>
      <c r="J18" s="24">
        <v>-13.46</v>
      </c>
      <c r="K18" s="24">
        <v>-14.79</v>
      </c>
      <c r="L18" s="24">
        <v>-13.37</v>
      </c>
    </row>
    <row r="19" spans="1:12" ht="23.45" customHeight="1" x14ac:dyDescent="0.2">
      <c r="A19" s="21" t="s">
        <v>34</v>
      </c>
      <c r="B19" s="55" t="s">
        <v>35</v>
      </c>
      <c r="C19" s="23" t="s">
        <v>12</v>
      </c>
      <c r="D19" s="56">
        <v>-9.1999999999999998E-2</v>
      </c>
      <c r="E19" s="56">
        <v>-8.8999999999999996E-2</v>
      </c>
      <c r="F19" s="56">
        <v>-8.4000000000000005E-2</v>
      </c>
      <c r="G19" s="56">
        <v>-0.06</v>
      </c>
      <c r="H19" s="56">
        <v>-0.05</v>
      </c>
      <c r="I19" s="56">
        <v>-5.5E-2</v>
      </c>
      <c r="J19" s="56">
        <v>-4.4999999999999998E-2</v>
      </c>
      <c r="K19" s="56">
        <v>-0.05</v>
      </c>
      <c r="L19" s="56">
        <v>-0.04</v>
      </c>
    </row>
    <row r="20" spans="1:12" ht="15.4" customHeight="1" x14ac:dyDescent="0.2">
      <c r="A20" s="17"/>
      <c r="B20" s="18" t="s">
        <v>37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31.5" customHeight="1" x14ac:dyDescent="0.2">
      <c r="A21" s="21" t="s">
        <v>38</v>
      </c>
      <c r="B21" s="57" t="s">
        <v>358</v>
      </c>
      <c r="C21" s="26" t="s">
        <v>36</v>
      </c>
      <c r="D21" s="56">
        <v>271</v>
      </c>
      <c r="E21" s="56">
        <v>280.39999999999998</v>
      </c>
      <c r="F21" s="56">
        <v>287.39999999999998</v>
      </c>
      <c r="G21" s="56">
        <v>288.26</v>
      </c>
      <c r="H21" s="56">
        <v>294.01</v>
      </c>
      <c r="I21" s="56">
        <v>294.31</v>
      </c>
      <c r="J21" s="56">
        <v>300.77</v>
      </c>
      <c r="K21" s="56">
        <v>299.31</v>
      </c>
      <c r="L21" s="56">
        <v>308.29000000000002</v>
      </c>
    </row>
    <row r="22" spans="1:12" ht="21.4" customHeight="1" x14ac:dyDescent="0.2">
      <c r="A22" s="21" t="s">
        <v>39</v>
      </c>
      <c r="B22" s="22" t="s">
        <v>40</v>
      </c>
      <c r="C22" s="26" t="s">
        <v>41</v>
      </c>
      <c r="D22" s="56">
        <v>102.1</v>
      </c>
      <c r="E22" s="56">
        <v>103.5</v>
      </c>
      <c r="F22" s="56">
        <v>102.5</v>
      </c>
      <c r="G22" s="56">
        <v>100.3</v>
      </c>
      <c r="H22" s="56">
        <v>102.3</v>
      </c>
      <c r="I22" s="56">
        <v>102.1</v>
      </c>
      <c r="J22" s="56">
        <v>102.3</v>
      </c>
      <c r="K22" s="56">
        <v>101.7</v>
      </c>
      <c r="L22" s="56">
        <v>102.5</v>
      </c>
    </row>
    <row r="23" spans="1:12" ht="18" x14ac:dyDescent="0.2">
      <c r="A23" s="21"/>
      <c r="B23" s="30" t="s">
        <v>42</v>
      </c>
      <c r="C23" s="26"/>
      <c r="D23" s="56"/>
      <c r="E23" s="56"/>
      <c r="F23" s="56"/>
      <c r="G23" s="56"/>
      <c r="H23" s="56"/>
      <c r="I23" s="56"/>
      <c r="J23" s="56"/>
      <c r="K23" s="56"/>
      <c r="L23" s="56"/>
    </row>
    <row r="24" spans="1:12" ht="25.15" customHeight="1" x14ac:dyDescent="0.2">
      <c r="A24" s="21" t="s">
        <v>43</v>
      </c>
      <c r="B24" s="31" t="s">
        <v>44</v>
      </c>
      <c r="C24" s="26" t="s">
        <v>41</v>
      </c>
      <c r="D24" s="56">
        <v>60.3</v>
      </c>
      <c r="E24" s="56">
        <v>76.599999999999994</v>
      </c>
      <c r="F24" s="56">
        <v>86.4</v>
      </c>
      <c r="G24" s="56">
        <v>89.1</v>
      </c>
      <c r="H24" s="56">
        <v>90.46</v>
      </c>
      <c r="I24" s="56">
        <v>89.3</v>
      </c>
      <c r="J24" s="56">
        <v>93.62</v>
      </c>
      <c r="K24" s="56">
        <v>90.5</v>
      </c>
      <c r="L24" s="56">
        <v>96.71</v>
      </c>
    </row>
    <row r="25" spans="1:12" ht="22.35" hidden="1" customHeight="1" x14ac:dyDescent="0.2">
      <c r="A25" s="21" t="s">
        <v>45</v>
      </c>
      <c r="B25" s="22" t="s">
        <v>46</v>
      </c>
      <c r="C25" s="26" t="s">
        <v>41</v>
      </c>
      <c r="D25" s="56"/>
      <c r="E25" s="56"/>
      <c r="F25" s="56"/>
      <c r="G25" s="56"/>
      <c r="H25" s="56"/>
      <c r="I25" s="56"/>
      <c r="J25" s="56"/>
      <c r="K25" s="56"/>
      <c r="L25" s="56"/>
    </row>
    <row r="26" spans="1:12" ht="19.7" hidden="1" customHeight="1" x14ac:dyDescent="0.2">
      <c r="A26" s="21" t="s">
        <v>47</v>
      </c>
      <c r="B26" s="22" t="s">
        <v>48</v>
      </c>
      <c r="C26" s="26" t="s">
        <v>41</v>
      </c>
      <c r="D26" s="56"/>
      <c r="E26" s="56"/>
      <c r="F26" s="56"/>
      <c r="G26" s="56"/>
      <c r="H26" s="56"/>
      <c r="I26" s="56"/>
      <c r="J26" s="56"/>
      <c r="K26" s="56"/>
      <c r="L26" s="56"/>
    </row>
    <row r="27" spans="1:12" ht="20.25" hidden="1" customHeight="1" x14ac:dyDescent="0.2">
      <c r="A27" s="21" t="s">
        <v>49</v>
      </c>
      <c r="B27" s="22" t="s">
        <v>50</v>
      </c>
      <c r="C27" s="26" t="s">
        <v>41</v>
      </c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20.25" customHeight="1" x14ac:dyDescent="0.2">
      <c r="A28" s="21" t="s">
        <v>51</v>
      </c>
      <c r="B28" s="22" t="s">
        <v>52</v>
      </c>
      <c r="C28" s="26" t="s">
        <v>41</v>
      </c>
      <c r="D28" s="56">
        <v>60.3</v>
      </c>
      <c r="E28" s="56">
        <v>76.599999999999994</v>
      </c>
      <c r="F28" s="56">
        <v>86.4</v>
      </c>
      <c r="G28" s="56">
        <v>88.9</v>
      </c>
      <c r="H28" s="56">
        <v>89.68</v>
      </c>
      <c r="I28" s="56">
        <v>88.63</v>
      </c>
      <c r="J28" s="56">
        <v>92.73</v>
      </c>
      <c r="K28" s="56">
        <v>89.42</v>
      </c>
      <c r="L28" s="56">
        <v>95.88</v>
      </c>
    </row>
    <row r="29" spans="1:12" ht="20.85" hidden="1" customHeight="1" x14ac:dyDescent="0.2">
      <c r="A29" s="21" t="s">
        <v>53</v>
      </c>
      <c r="B29" s="25" t="s">
        <v>54</v>
      </c>
      <c r="C29" s="26" t="s">
        <v>41</v>
      </c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27.2" customHeight="1" x14ac:dyDescent="0.2">
      <c r="A30" s="21" t="s">
        <v>55</v>
      </c>
      <c r="B30" s="31" t="s">
        <v>56</v>
      </c>
      <c r="C30" s="26" t="s">
        <v>41</v>
      </c>
      <c r="D30" s="56">
        <v>95.6</v>
      </c>
      <c r="E30" s="56">
        <v>74.099999999999994</v>
      </c>
      <c r="F30" s="56">
        <v>81.2</v>
      </c>
      <c r="G30" s="56">
        <v>85.09</v>
      </c>
      <c r="H30" s="56">
        <v>89</v>
      </c>
      <c r="I30" s="56">
        <v>88.59</v>
      </c>
      <c r="J30" s="56">
        <v>92.38</v>
      </c>
      <c r="K30" s="56">
        <v>91.86</v>
      </c>
      <c r="L30" s="56">
        <v>95.71</v>
      </c>
    </row>
    <row r="31" spans="1:12" ht="22.9" hidden="1" customHeight="1" x14ac:dyDescent="0.2">
      <c r="A31" s="21" t="s">
        <v>57</v>
      </c>
      <c r="B31" s="22" t="s">
        <v>58</v>
      </c>
      <c r="C31" s="26" t="s">
        <v>41</v>
      </c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25.15" hidden="1" customHeight="1" x14ac:dyDescent="0.2">
      <c r="A32" s="21" t="s">
        <v>59</v>
      </c>
      <c r="B32" s="22" t="s">
        <v>60</v>
      </c>
      <c r="C32" s="26" t="s">
        <v>41</v>
      </c>
      <c r="D32" s="56"/>
      <c r="E32" s="56"/>
      <c r="F32" s="56"/>
      <c r="G32" s="56"/>
      <c r="H32" s="56"/>
      <c r="I32" s="56"/>
      <c r="J32" s="56"/>
      <c r="K32" s="56"/>
      <c r="L32" s="56"/>
    </row>
    <row r="33" spans="1:12" ht="20.25" hidden="1" customHeight="1" x14ac:dyDescent="0.2">
      <c r="A33" s="21" t="s">
        <v>61</v>
      </c>
      <c r="B33" s="22" t="s">
        <v>62</v>
      </c>
      <c r="C33" s="26" t="s">
        <v>41</v>
      </c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27.75" hidden="1" customHeight="1" x14ac:dyDescent="0.2">
      <c r="A34" s="21" t="s">
        <v>63</v>
      </c>
      <c r="B34" s="22" t="s">
        <v>64</v>
      </c>
      <c r="C34" s="26" t="s">
        <v>41</v>
      </c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25.5" hidden="1" customHeight="1" x14ac:dyDescent="0.2">
      <c r="A35" s="21" t="s">
        <v>65</v>
      </c>
      <c r="B35" s="22" t="s">
        <v>66</v>
      </c>
      <c r="C35" s="26" t="s">
        <v>41</v>
      </c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27.2" hidden="1" customHeight="1" x14ac:dyDescent="0.2">
      <c r="A36" s="21" t="s">
        <v>67</v>
      </c>
      <c r="B36" s="22" t="s">
        <v>68</v>
      </c>
      <c r="C36" s="26" t="s">
        <v>41</v>
      </c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30.95" hidden="1" customHeight="1" x14ac:dyDescent="0.2">
      <c r="A37" s="26" t="s">
        <v>69</v>
      </c>
      <c r="B37" s="25" t="s">
        <v>70</v>
      </c>
      <c r="C37" s="26" t="s">
        <v>41</v>
      </c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24.6" hidden="1" customHeight="1" x14ac:dyDescent="0.2">
      <c r="A38" s="26" t="s">
        <v>71</v>
      </c>
      <c r="B38" s="22" t="s">
        <v>72</v>
      </c>
      <c r="C38" s="26" t="s">
        <v>41</v>
      </c>
      <c r="D38" s="56"/>
      <c r="E38" s="56"/>
      <c r="F38" s="56"/>
      <c r="G38" s="56"/>
      <c r="H38" s="56"/>
      <c r="I38" s="56"/>
      <c r="J38" s="56"/>
      <c r="K38" s="56"/>
      <c r="L38" s="56"/>
    </row>
    <row r="39" spans="1:12" ht="25.5" hidden="1" customHeight="1" x14ac:dyDescent="0.2">
      <c r="A39" s="26" t="s">
        <v>73</v>
      </c>
      <c r="B39" s="25" t="s">
        <v>74</v>
      </c>
      <c r="C39" s="26" t="s">
        <v>41</v>
      </c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22.9" hidden="1" customHeight="1" x14ac:dyDescent="0.2">
      <c r="A40" s="21" t="s">
        <v>75</v>
      </c>
      <c r="B40" s="22" t="s">
        <v>76</v>
      </c>
      <c r="C40" s="26" t="s">
        <v>41</v>
      </c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28.35" hidden="1" customHeight="1" x14ac:dyDescent="0.2">
      <c r="A41" s="21" t="s">
        <v>77</v>
      </c>
      <c r="B41" s="25" t="s">
        <v>78</v>
      </c>
      <c r="C41" s="26" t="s">
        <v>41</v>
      </c>
      <c r="D41" s="58"/>
      <c r="E41" s="58"/>
      <c r="F41" s="58"/>
      <c r="G41" s="58"/>
      <c r="H41" s="58"/>
      <c r="I41" s="58"/>
      <c r="J41" s="58"/>
      <c r="K41" s="58"/>
      <c r="L41" s="58"/>
    </row>
    <row r="42" spans="1:12" ht="25.15" hidden="1" customHeight="1" x14ac:dyDescent="0.2">
      <c r="A42" s="21" t="s">
        <v>79</v>
      </c>
      <c r="B42" s="25" t="s">
        <v>80</v>
      </c>
      <c r="C42" s="26" t="s">
        <v>41</v>
      </c>
      <c r="D42" s="56"/>
      <c r="E42" s="56"/>
      <c r="F42" s="56"/>
      <c r="G42" s="56"/>
      <c r="H42" s="56"/>
      <c r="I42" s="56"/>
      <c r="J42" s="56"/>
      <c r="K42" s="56"/>
      <c r="L42" s="56"/>
    </row>
    <row r="43" spans="1:12" ht="26.1" hidden="1" customHeight="1" x14ac:dyDescent="0.2">
      <c r="A43" s="21" t="s">
        <v>81</v>
      </c>
      <c r="B43" s="22" t="s">
        <v>82</v>
      </c>
      <c r="C43" s="26" t="s">
        <v>41</v>
      </c>
      <c r="D43" s="56"/>
      <c r="E43" s="56"/>
      <c r="F43" s="56"/>
      <c r="G43" s="56"/>
      <c r="H43" s="56"/>
      <c r="I43" s="56"/>
      <c r="J43" s="56"/>
      <c r="K43" s="56"/>
      <c r="L43" s="56"/>
    </row>
    <row r="44" spans="1:12" ht="27.2" customHeight="1" x14ac:dyDescent="0.2">
      <c r="A44" s="21" t="s">
        <v>83</v>
      </c>
      <c r="B44" s="25" t="s">
        <v>84</v>
      </c>
      <c r="C44" s="26" t="s">
        <v>41</v>
      </c>
      <c r="D44" s="56">
        <v>201</v>
      </c>
      <c r="E44" s="56">
        <v>60.3</v>
      </c>
      <c r="F44" s="56">
        <v>73.099999999999994</v>
      </c>
      <c r="G44" s="56">
        <v>76.819999999999993</v>
      </c>
      <c r="H44" s="56">
        <v>76.38</v>
      </c>
      <c r="I44" s="56">
        <v>80.25</v>
      </c>
      <c r="J44" s="56">
        <v>79.75</v>
      </c>
      <c r="K44" s="56">
        <v>83.46</v>
      </c>
      <c r="L44" s="56">
        <v>82.86</v>
      </c>
    </row>
    <row r="45" spans="1:12" ht="26.1" hidden="1" customHeight="1" x14ac:dyDescent="0.2">
      <c r="A45" s="21" t="s">
        <v>85</v>
      </c>
      <c r="B45" s="22" t="s">
        <v>86</v>
      </c>
      <c r="C45" s="26" t="s">
        <v>41</v>
      </c>
      <c r="D45" s="58"/>
      <c r="E45" s="58"/>
      <c r="F45" s="58"/>
      <c r="G45" s="58"/>
      <c r="H45" s="58"/>
      <c r="I45" s="58"/>
      <c r="J45" s="58"/>
      <c r="K45" s="58"/>
      <c r="L45" s="58"/>
    </row>
    <row r="46" spans="1:12" ht="27.2" hidden="1" customHeight="1" x14ac:dyDescent="0.2">
      <c r="A46" s="21" t="s">
        <v>87</v>
      </c>
      <c r="B46" s="25" t="s">
        <v>88</v>
      </c>
      <c r="C46" s="26" t="s">
        <v>41</v>
      </c>
      <c r="D46" s="56"/>
      <c r="E46" s="56"/>
      <c r="F46" s="56"/>
      <c r="G46" s="56"/>
      <c r="H46" s="56"/>
      <c r="I46" s="56"/>
      <c r="J46" s="56"/>
      <c r="K46" s="56"/>
      <c r="L46" s="56"/>
    </row>
    <row r="47" spans="1:12" ht="25.5" hidden="1" customHeight="1" x14ac:dyDescent="0.2">
      <c r="A47" s="21" t="s">
        <v>89</v>
      </c>
      <c r="B47" s="25" t="s">
        <v>90</v>
      </c>
      <c r="C47" s="26" t="s">
        <v>41</v>
      </c>
      <c r="D47" s="56"/>
      <c r="E47" s="56"/>
      <c r="F47" s="56"/>
      <c r="G47" s="56"/>
      <c r="H47" s="56"/>
      <c r="I47" s="56"/>
      <c r="J47" s="56"/>
      <c r="K47" s="56"/>
      <c r="L47" s="56"/>
    </row>
    <row r="48" spans="1:12" ht="23.45" hidden="1" customHeight="1" x14ac:dyDescent="0.2">
      <c r="A48" s="21" t="s">
        <v>91</v>
      </c>
      <c r="B48" s="22" t="s">
        <v>92</v>
      </c>
      <c r="C48" s="26" t="s">
        <v>41</v>
      </c>
      <c r="D48" s="56"/>
      <c r="E48" s="56"/>
      <c r="F48" s="56"/>
      <c r="G48" s="56"/>
      <c r="H48" s="56"/>
      <c r="I48" s="56"/>
      <c r="J48" s="56"/>
      <c r="K48" s="56"/>
      <c r="L48" s="56"/>
    </row>
    <row r="49" spans="1:12" ht="22.35" hidden="1" customHeight="1" x14ac:dyDescent="0.2">
      <c r="A49" s="21" t="s">
        <v>93</v>
      </c>
      <c r="B49" s="25" t="s">
        <v>94</v>
      </c>
      <c r="C49" s="26" t="s">
        <v>41</v>
      </c>
      <c r="D49" s="56"/>
      <c r="E49" s="56"/>
      <c r="F49" s="56"/>
      <c r="G49" s="56"/>
      <c r="H49" s="56"/>
      <c r="I49" s="56"/>
      <c r="J49" s="56"/>
      <c r="K49" s="56"/>
      <c r="L49" s="56"/>
    </row>
    <row r="50" spans="1:12" ht="21.4" hidden="1" customHeight="1" x14ac:dyDescent="0.2">
      <c r="A50" s="21" t="s">
        <v>95</v>
      </c>
      <c r="B50" s="25" t="s">
        <v>96</v>
      </c>
      <c r="C50" s="26" t="s">
        <v>41</v>
      </c>
      <c r="D50" s="56"/>
      <c r="E50" s="56"/>
      <c r="F50" s="56"/>
      <c r="G50" s="56"/>
      <c r="H50" s="56"/>
      <c r="I50" s="56"/>
      <c r="J50" s="56"/>
      <c r="K50" s="56"/>
      <c r="L50" s="56"/>
    </row>
    <row r="51" spans="1:12" ht="22.35" hidden="1" customHeight="1" x14ac:dyDescent="0.2">
      <c r="A51" s="21" t="s">
        <v>97</v>
      </c>
      <c r="B51" s="25" t="s">
        <v>98</v>
      </c>
      <c r="C51" s="26" t="s">
        <v>41</v>
      </c>
      <c r="D51" s="56"/>
      <c r="E51" s="56"/>
      <c r="F51" s="56"/>
      <c r="G51" s="56"/>
      <c r="H51" s="56"/>
      <c r="I51" s="56"/>
      <c r="J51" s="56"/>
      <c r="K51" s="56"/>
      <c r="L51" s="56"/>
    </row>
    <row r="52" spans="1:12" ht="22.9" hidden="1" customHeight="1" x14ac:dyDescent="0.2">
      <c r="A52" s="21" t="s">
        <v>99</v>
      </c>
      <c r="B52" s="22" t="s">
        <v>100</v>
      </c>
      <c r="C52" s="26" t="s">
        <v>41</v>
      </c>
      <c r="D52" s="56"/>
      <c r="E52" s="56"/>
      <c r="F52" s="56"/>
      <c r="G52" s="56"/>
      <c r="H52" s="56"/>
      <c r="I52" s="56"/>
      <c r="J52" s="56"/>
      <c r="K52" s="56"/>
      <c r="L52" s="56"/>
    </row>
    <row r="53" spans="1:12" ht="24" hidden="1" customHeight="1" x14ac:dyDescent="0.2">
      <c r="A53" s="21" t="s">
        <v>101</v>
      </c>
      <c r="B53" s="22" t="s">
        <v>102</v>
      </c>
      <c r="C53" s="26" t="s">
        <v>41</v>
      </c>
      <c r="D53" s="56"/>
      <c r="E53" s="56"/>
      <c r="F53" s="56"/>
      <c r="G53" s="56"/>
      <c r="H53" s="56"/>
      <c r="I53" s="56"/>
      <c r="J53" s="56"/>
      <c r="K53" s="56"/>
      <c r="L53" s="56"/>
    </row>
    <row r="54" spans="1:12" ht="22.9" customHeight="1" x14ac:dyDescent="0.2">
      <c r="A54" s="21" t="s">
        <v>103</v>
      </c>
      <c r="B54" s="22" t="s">
        <v>104</v>
      </c>
      <c r="C54" s="26" t="s">
        <v>41</v>
      </c>
      <c r="D54" s="56">
        <v>73</v>
      </c>
      <c r="E54" s="56">
        <v>34</v>
      </c>
      <c r="F54" s="56">
        <v>53.5</v>
      </c>
      <c r="G54" s="56">
        <v>56.76</v>
      </c>
      <c r="H54" s="56">
        <v>56.81</v>
      </c>
      <c r="I54" s="56">
        <v>59.15</v>
      </c>
      <c r="J54" s="56">
        <v>59.2</v>
      </c>
      <c r="K54" s="56">
        <v>61.57</v>
      </c>
      <c r="L54" s="56">
        <v>61.57</v>
      </c>
    </row>
    <row r="55" spans="1:12" ht="27.75" customHeight="1" x14ac:dyDescent="0.2">
      <c r="A55" s="21" t="s">
        <v>105</v>
      </c>
      <c r="B55" s="30" t="s">
        <v>106</v>
      </c>
      <c r="C55" s="26" t="s">
        <v>41</v>
      </c>
      <c r="D55" s="56">
        <v>104.5</v>
      </c>
      <c r="E55" s="56">
        <v>107.3</v>
      </c>
      <c r="F55" s="56">
        <v>108.1</v>
      </c>
      <c r="G55" s="56">
        <v>114.05</v>
      </c>
      <c r="H55" s="56">
        <v>114.04</v>
      </c>
      <c r="I55" s="56">
        <v>118.26</v>
      </c>
      <c r="J55" s="56">
        <v>118.26</v>
      </c>
      <c r="K55" s="56">
        <v>122.7</v>
      </c>
      <c r="L55" s="56">
        <v>122.76</v>
      </c>
    </row>
    <row r="56" spans="1:12" ht="27.2" customHeight="1" x14ac:dyDescent="0.2">
      <c r="A56" s="21" t="s">
        <v>107</v>
      </c>
      <c r="B56" s="30" t="s">
        <v>108</v>
      </c>
      <c r="C56" s="26" t="s">
        <v>41</v>
      </c>
      <c r="D56" s="56">
        <v>109.5</v>
      </c>
      <c r="E56" s="56">
        <v>118.5</v>
      </c>
      <c r="F56" s="56">
        <v>108.3</v>
      </c>
      <c r="G56" s="56">
        <v>116.2</v>
      </c>
      <c r="H56" s="56">
        <v>116.2</v>
      </c>
      <c r="I56" s="56">
        <v>120.7</v>
      </c>
      <c r="J56" s="56">
        <v>120.73</v>
      </c>
      <c r="K56" s="56">
        <v>125.4</v>
      </c>
      <c r="L56" s="56">
        <v>125.44</v>
      </c>
    </row>
    <row r="57" spans="1:12" ht="24" hidden="1" customHeight="1" x14ac:dyDescent="0.2">
      <c r="A57" s="21" t="s">
        <v>109</v>
      </c>
      <c r="B57" s="22" t="s">
        <v>110</v>
      </c>
      <c r="C57" s="26" t="s">
        <v>111</v>
      </c>
      <c r="D57" s="29"/>
      <c r="E57" s="29"/>
      <c r="F57" s="29"/>
      <c r="G57" s="29"/>
      <c r="H57" s="29"/>
      <c r="I57" s="29"/>
      <c r="J57" s="29"/>
      <c r="K57" s="29"/>
      <c r="L57" s="29"/>
    </row>
    <row r="58" spans="1:12" ht="27.75" hidden="1" customHeight="1" x14ac:dyDescent="0.2">
      <c r="A58" s="21" t="s">
        <v>112</v>
      </c>
      <c r="B58" s="25" t="s">
        <v>113</v>
      </c>
      <c r="C58" s="26" t="s">
        <v>114</v>
      </c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27.75" hidden="1" customHeight="1" x14ac:dyDescent="0.2">
      <c r="A59" s="21" t="s">
        <v>115</v>
      </c>
      <c r="B59" s="25" t="s">
        <v>116</v>
      </c>
      <c r="C59" s="26" t="s">
        <v>117</v>
      </c>
      <c r="D59" s="29"/>
      <c r="E59" s="29"/>
      <c r="F59" s="29"/>
      <c r="G59" s="29"/>
      <c r="H59" s="29"/>
      <c r="I59" s="29"/>
      <c r="J59" s="29"/>
      <c r="K59" s="29"/>
      <c r="L59" s="29"/>
    </row>
    <row r="60" spans="1:12" ht="18.2" customHeight="1" x14ac:dyDescent="0.2">
      <c r="A60" s="17"/>
      <c r="B60" s="18" t="s">
        <v>118</v>
      </c>
      <c r="C60" s="18"/>
      <c r="D60" s="19"/>
      <c r="E60" s="19"/>
      <c r="F60" s="19"/>
      <c r="G60" s="19"/>
      <c r="H60" s="19"/>
      <c r="I60" s="19"/>
      <c r="J60" s="19"/>
      <c r="K60" s="19"/>
      <c r="L60" s="19"/>
    </row>
    <row r="61" spans="1:12" ht="22.35" customHeight="1" x14ac:dyDescent="0.2">
      <c r="A61" s="21" t="s">
        <v>119</v>
      </c>
      <c r="B61" s="22" t="s">
        <v>120</v>
      </c>
      <c r="C61" s="26" t="s">
        <v>36</v>
      </c>
      <c r="D61" s="80">
        <f>D63+D65</f>
        <v>410.67300560000001</v>
      </c>
      <c r="E61" s="80">
        <f t="shared" ref="E61:L61" si="0">E63+E65</f>
        <v>460.75094000000001</v>
      </c>
      <c r="F61" s="80">
        <f t="shared" si="0"/>
        <v>499.61580000000004</v>
      </c>
      <c r="G61" s="80">
        <f t="shared" si="0"/>
        <v>529.58847639999999</v>
      </c>
      <c r="H61" s="80">
        <f t="shared" si="0"/>
        <v>524.09483840000007</v>
      </c>
      <c r="I61" s="80">
        <f t="shared" si="0"/>
        <v>553.41869312159997</v>
      </c>
      <c r="J61" s="80">
        <f t="shared" si="0"/>
        <v>544.53453709760004</v>
      </c>
      <c r="K61" s="80">
        <f t="shared" si="0"/>
        <v>575.00202215334252</v>
      </c>
      <c r="L61" s="80">
        <f t="shared" si="0"/>
        <v>564.95548660430882</v>
      </c>
    </row>
    <row r="62" spans="1:12" ht="22.9" customHeight="1" x14ac:dyDescent="0.2">
      <c r="A62" s="21" t="s">
        <v>121</v>
      </c>
      <c r="B62" s="22" t="s">
        <v>122</v>
      </c>
      <c r="C62" s="26" t="s">
        <v>41</v>
      </c>
      <c r="D62" s="80">
        <v>99.76</v>
      </c>
      <c r="E62" s="80">
        <f>E61/1.042/D61*100</f>
        <v>107.6718944174019</v>
      </c>
      <c r="F62" s="80">
        <f>F61/1.014/E61*100</f>
        <v>106.93798074059056</v>
      </c>
      <c r="G62" s="81">
        <f>G61/F61*100</f>
        <v>105.99914502303569</v>
      </c>
      <c r="H62" s="81">
        <f>H61/F61*100</f>
        <v>104.89957251151785</v>
      </c>
      <c r="I62" s="81">
        <f>I61/G61*100</f>
        <v>104.49976118883693</v>
      </c>
      <c r="J62" s="81">
        <f>J61/H61*100</f>
        <v>103.89999999999999</v>
      </c>
      <c r="K62" s="81">
        <f>K61/I61*100</f>
        <v>103.90000000000003</v>
      </c>
      <c r="L62" s="81">
        <f>L61/J61*100</f>
        <v>103.75016608047557</v>
      </c>
    </row>
    <row r="63" spans="1:12" ht="21.4" customHeight="1" x14ac:dyDescent="0.2">
      <c r="A63" s="21" t="s">
        <v>123</v>
      </c>
      <c r="B63" s="22" t="s">
        <v>124</v>
      </c>
      <c r="C63" s="26" t="s">
        <v>36</v>
      </c>
      <c r="D63" s="80">
        <f>([1]Лист1!$BJ$12+[1]Лист1!$BJ$17+[1]Лист1!$BJ$22+[1]Лист1!$BJ$27+[1]Лист1!$BJ$28)/1000</f>
        <v>204.13800559999999</v>
      </c>
      <c r="E63" s="80">
        <f>([1]Лист1!$BN$12+[1]Лист1!$BN$17+[1]Лист1!$BN$22+[1]Лист1!$BN$27+[1]Лист1!$BN$28)/1000</f>
        <v>217.30234000000002</v>
      </c>
      <c r="F63" s="80">
        <f>([1]Лист1!$BR$12+[1]Лист1!$BR$17+[1]Лист1!$BR$22+[1]Лист1!$BR$27+[1]Лист1!$BR$28)/1000</f>
        <v>250.8758</v>
      </c>
      <c r="G63" s="81">
        <f>F63*G64/100</f>
        <v>265.42659639999999</v>
      </c>
      <c r="H63" s="81">
        <f>F63*H64/100</f>
        <v>262.91783839999999</v>
      </c>
      <c r="I63" s="81">
        <f>G63*I64/100</f>
        <v>277.10536664160003</v>
      </c>
      <c r="J63" s="81">
        <f>H63*J64/100</f>
        <v>273.17163409760002</v>
      </c>
      <c r="K63" s="81">
        <f>I63*K64/100</f>
        <v>287.91247594062247</v>
      </c>
      <c r="L63" s="81">
        <f>J63*L64/100</f>
        <v>283.5521561933088</v>
      </c>
    </row>
    <row r="64" spans="1:12" ht="26.65" customHeight="1" x14ac:dyDescent="0.2">
      <c r="A64" s="21" t="s">
        <v>125</v>
      </c>
      <c r="B64" s="22" t="s">
        <v>126</v>
      </c>
      <c r="C64" s="26" t="s">
        <v>41</v>
      </c>
      <c r="D64" s="80">
        <v>86.06</v>
      </c>
      <c r="E64" s="80">
        <f>E63/1.018/D63*100</f>
        <v>104.56654473119644</v>
      </c>
      <c r="F64" s="80">
        <f>F63/1.015/E63*100</f>
        <v>113.74395501772736</v>
      </c>
      <c r="G64" s="82">
        <v>105.8</v>
      </c>
      <c r="H64" s="82">
        <v>104.8</v>
      </c>
      <c r="I64" s="82">
        <v>104.4</v>
      </c>
      <c r="J64" s="82">
        <v>103.9</v>
      </c>
      <c r="K64" s="82">
        <v>103.9</v>
      </c>
      <c r="L64" s="82">
        <v>103.8</v>
      </c>
    </row>
    <row r="65" spans="1:12" ht="21.4" customHeight="1" x14ac:dyDescent="0.2">
      <c r="A65" s="21" t="s">
        <v>127</v>
      </c>
      <c r="B65" s="22" t="s">
        <v>128</v>
      </c>
      <c r="C65" s="26" t="s">
        <v>36</v>
      </c>
      <c r="D65" s="80">
        <f>([1]Лист1!$BJ$33+[1]Лист1!$BJ$35+[1]Лист1!$BJ$40+[1]Лист1!$BJ$41+[1]Лист1!$BJ$45)/1000</f>
        <v>206.535</v>
      </c>
      <c r="E65" s="80">
        <f>([1]Лист1!$BN$33+[1]Лист1!$BN$35+[1]Лист1!$BN$40+[1]Лист1!$BN$41+[1]Лист1!$BN$45)/1000</f>
        <v>243.4486</v>
      </c>
      <c r="F65" s="80">
        <f>([1]Лист1!$BR$33+[1]Лист1!$BR$35+[1]Лист1!$BR$40+[1]Лист1!$BR$41+[1]Лист1!$BR$45)/1000</f>
        <v>248.74</v>
      </c>
      <c r="G65" s="81">
        <f>F65*G66/100</f>
        <v>264.16188</v>
      </c>
      <c r="H65" s="81">
        <f>F65*H66/100</f>
        <v>261.17700000000002</v>
      </c>
      <c r="I65" s="81">
        <f>G65*I66/100</f>
        <v>276.31332648</v>
      </c>
      <c r="J65" s="81">
        <f>H65*J66/100</f>
        <v>271.36290300000002</v>
      </c>
      <c r="K65" s="81">
        <f>I65*K66/100</f>
        <v>287.08954621271999</v>
      </c>
      <c r="L65" s="81">
        <f>J65*L66/100</f>
        <v>281.40333041100001</v>
      </c>
    </row>
    <row r="66" spans="1:12" ht="24.6" customHeight="1" x14ac:dyDescent="0.2">
      <c r="A66" s="21" t="s">
        <v>129</v>
      </c>
      <c r="B66" s="22" t="s">
        <v>130</v>
      </c>
      <c r="C66" s="26" t="s">
        <v>41</v>
      </c>
      <c r="D66" s="80">
        <v>118.48</v>
      </c>
      <c r="E66" s="80">
        <f>E65/1.065/D65*100</f>
        <v>110.67869113795921</v>
      </c>
      <c r="F66" s="80">
        <f>F65/1.019/E65*100</f>
        <v>100.26841840288452</v>
      </c>
      <c r="G66" s="82">
        <v>106.2</v>
      </c>
      <c r="H66" s="82">
        <v>105</v>
      </c>
      <c r="I66" s="82">
        <v>104.6</v>
      </c>
      <c r="J66" s="82">
        <v>103.9</v>
      </c>
      <c r="K66" s="82">
        <v>103.9</v>
      </c>
      <c r="L66" s="82">
        <v>103.7</v>
      </c>
    </row>
    <row r="67" spans="1:12" ht="21.95" customHeight="1" x14ac:dyDescent="0.2">
      <c r="A67" s="17"/>
      <c r="B67" s="18" t="s">
        <v>131</v>
      </c>
      <c r="C67" s="32"/>
      <c r="D67" s="19"/>
      <c r="E67" s="19"/>
      <c r="F67" s="19"/>
      <c r="G67" s="19"/>
      <c r="H67" s="19"/>
      <c r="I67" s="19"/>
      <c r="J67" s="19"/>
      <c r="K67" s="19"/>
      <c r="L67" s="19"/>
    </row>
    <row r="68" spans="1:12" ht="25.15" customHeight="1" x14ac:dyDescent="0.2">
      <c r="A68" s="21" t="s">
        <v>132</v>
      </c>
      <c r="B68" s="25" t="s">
        <v>133</v>
      </c>
      <c r="C68" s="26" t="s">
        <v>134</v>
      </c>
      <c r="D68" s="60">
        <v>231.4</v>
      </c>
      <c r="E68" s="60">
        <v>47.2</v>
      </c>
      <c r="F68" s="61">
        <v>140</v>
      </c>
      <c r="G68" s="29">
        <v>130</v>
      </c>
      <c r="H68" s="29">
        <v>145</v>
      </c>
      <c r="I68" s="29">
        <v>130</v>
      </c>
      <c r="J68" s="29">
        <v>150</v>
      </c>
      <c r="K68" s="29">
        <v>130</v>
      </c>
      <c r="L68" s="29">
        <v>150</v>
      </c>
    </row>
    <row r="69" spans="1:12" ht="23.45" customHeight="1" x14ac:dyDescent="0.2">
      <c r="A69" s="21" t="s">
        <v>135</v>
      </c>
      <c r="B69" s="25" t="s">
        <v>136</v>
      </c>
      <c r="C69" s="26" t="s">
        <v>41</v>
      </c>
      <c r="D69" s="60">
        <v>285.10000000000002</v>
      </c>
      <c r="E69" s="60">
        <v>19.600000000000001</v>
      </c>
      <c r="F69" s="62">
        <v>278.8</v>
      </c>
      <c r="G69" s="29">
        <v>87.7</v>
      </c>
      <c r="H69" s="29">
        <v>98.1</v>
      </c>
      <c r="I69" s="29">
        <v>95.3</v>
      </c>
      <c r="J69" s="29">
        <v>98.2</v>
      </c>
      <c r="K69" s="29">
        <v>95.9</v>
      </c>
      <c r="L69" s="29">
        <v>95.7</v>
      </c>
    </row>
    <row r="70" spans="1:12" ht="24" customHeight="1" x14ac:dyDescent="0.2">
      <c r="A70" s="21" t="s">
        <v>137</v>
      </c>
      <c r="B70" s="22" t="s">
        <v>138</v>
      </c>
      <c r="C70" s="26" t="s">
        <v>139</v>
      </c>
      <c r="D70" s="60">
        <v>110.8</v>
      </c>
      <c r="E70" s="60">
        <v>104.3</v>
      </c>
      <c r="F70" s="61">
        <v>106.4</v>
      </c>
      <c r="G70" s="29">
        <v>105.9</v>
      </c>
      <c r="H70" s="29">
        <v>105.6</v>
      </c>
      <c r="I70" s="29">
        <v>104.9</v>
      </c>
      <c r="J70" s="29">
        <v>105.3</v>
      </c>
      <c r="K70" s="29">
        <v>104.3</v>
      </c>
      <c r="L70" s="29">
        <v>104.5</v>
      </c>
    </row>
    <row r="71" spans="1:12" ht="24.6" customHeight="1" x14ac:dyDescent="0.2">
      <c r="A71" s="21" t="s">
        <v>140</v>
      </c>
      <c r="B71" s="22" t="s">
        <v>141</v>
      </c>
      <c r="C71" s="26" t="s">
        <v>142</v>
      </c>
      <c r="D71" s="60">
        <v>3.2149999999999999</v>
      </c>
      <c r="E71" s="60">
        <v>2.42</v>
      </c>
      <c r="F71" s="61">
        <v>2.7759999999999998</v>
      </c>
      <c r="G71" s="29">
        <v>2.2000000000000002</v>
      </c>
      <c r="H71" s="29">
        <v>2.2799999999999998</v>
      </c>
      <c r="I71" s="29">
        <v>2.2000000000000002</v>
      </c>
      <c r="J71" s="29">
        <v>2.31</v>
      </c>
      <c r="K71" s="29">
        <v>2.2000000000000002</v>
      </c>
      <c r="L71" s="29">
        <v>2.2999999999999998</v>
      </c>
    </row>
    <row r="72" spans="1:12" ht="22.9" customHeight="1" x14ac:dyDescent="0.2">
      <c r="A72" s="17"/>
      <c r="B72" s="18" t="s">
        <v>143</v>
      </c>
      <c r="C72" s="32"/>
      <c r="D72" s="59"/>
      <c r="E72" s="59"/>
      <c r="F72" s="19"/>
      <c r="G72" s="19"/>
      <c r="H72" s="19"/>
      <c r="I72" s="19"/>
      <c r="J72" s="19"/>
      <c r="K72" s="19"/>
      <c r="L72" s="19"/>
    </row>
    <row r="73" spans="1:12" ht="21.4" customHeight="1" x14ac:dyDescent="0.2">
      <c r="A73" s="21" t="s">
        <v>144</v>
      </c>
      <c r="B73" s="25" t="s">
        <v>145</v>
      </c>
      <c r="C73" s="26" t="s">
        <v>146</v>
      </c>
      <c r="D73" s="60">
        <v>100.74</v>
      </c>
      <c r="E73" s="60">
        <v>100.94</v>
      </c>
      <c r="F73" s="24">
        <v>107.4</v>
      </c>
      <c r="G73" s="24">
        <v>104.4</v>
      </c>
      <c r="H73" s="24">
        <v>104</v>
      </c>
      <c r="I73" s="24">
        <v>104</v>
      </c>
      <c r="J73" s="24">
        <v>104</v>
      </c>
      <c r="K73" s="24">
        <v>104</v>
      </c>
      <c r="L73" s="24">
        <v>104</v>
      </c>
    </row>
    <row r="74" spans="1:12" ht="19.149999999999999" customHeight="1" x14ac:dyDescent="0.2">
      <c r="A74" s="21" t="s">
        <v>147</v>
      </c>
      <c r="B74" s="25" t="s">
        <v>148</v>
      </c>
      <c r="C74" s="26" t="s">
        <v>139</v>
      </c>
      <c r="D74" s="60">
        <v>100.92</v>
      </c>
      <c r="E74" s="60">
        <v>100.76</v>
      </c>
      <c r="F74" s="24">
        <v>105.9</v>
      </c>
      <c r="G74" s="24">
        <v>105.2</v>
      </c>
      <c r="H74" s="24">
        <v>104.7</v>
      </c>
      <c r="I74" s="24">
        <v>104.1</v>
      </c>
      <c r="J74" s="24">
        <v>104</v>
      </c>
      <c r="K74" s="24">
        <v>104</v>
      </c>
      <c r="L74" s="24">
        <v>104</v>
      </c>
    </row>
    <row r="75" spans="1:12" ht="22.9" customHeight="1" x14ac:dyDescent="0.2">
      <c r="A75" s="21" t="s">
        <v>149</v>
      </c>
      <c r="B75" s="22" t="s">
        <v>150</v>
      </c>
      <c r="C75" s="26" t="s">
        <v>151</v>
      </c>
      <c r="D75" s="60">
        <v>238.2</v>
      </c>
      <c r="E75" s="60" t="s">
        <v>339</v>
      </c>
      <c r="F75" s="24">
        <v>836.1</v>
      </c>
      <c r="G75" s="24">
        <v>857</v>
      </c>
      <c r="H75" s="24">
        <v>877.9</v>
      </c>
      <c r="I75" s="24">
        <v>874.1</v>
      </c>
      <c r="J75" s="24">
        <v>920</v>
      </c>
      <c r="K75" s="24">
        <v>891.5</v>
      </c>
      <c r="L75" s="24">
        <v>965.7</v>
      </c>
    </row>
    <row r="76" spans="1:12" ht="22.35" customHeight="1" x14ac:dyDescent="0.2">
      <c r="A76" s="21" t="s">
        <v>152</v>
      </c>
      <c r="B76" s="22" t="s">
        <v>153</v>
      </c>
      <c r="C76" s="26" t="s">
        <v>41</v>
      </c>
      <c r="D76" s="60">
        <v>91.3</v>
      </c>
      <c r="E76" s="60">
        <v>295.10000000000002</v>
      </c>
      <c r="F76" s="24">
        <v>105.9</v>
      </c>
      <c r="G76" s="24">
        <v>97.9</v>
      </c>
      <c r="H76" s="24">
        <v>100.7</v>
      </c>
      <c r="I76" s="24">
        <v>97.8</v>
      </c>
      <c r="J76" s="24">
        <v>100.57</v>
      </c>
      <c r="K76" s="24">
        <v>97.9</v>
      </c>
      <c r="L76" s="24">
        <v>100.8</v>
      </c>
    </row>
    <row r="77" spans="1:12" ht="19.149999999999999" customHeight="1" x14ac:dyDescent="0.2">
      <c r="A77" s="21" t="s">
        <v>154</v>
      </c>
      <c r="B77" s="22" t="s">
        <v>155</v>
      </c>
      <c r="C77" s="26" t="s">
        <v>139</v>
      </c>
      <c r="D77" s="60">
        <v>115.4</v>
      </c>
      <c r="E77" s="60">
        <v>104.6</v>
      </c>
      <c r="F77" s="24">
        <v>107.3</v>
      </c>
      <c r="G77" s="24">
        <v>104.7</v>
      </c>
      <c r="H77" s="24">
        <v>104.3</v>
      </c>
      <c r="I77" s="24">
        <v>104.2</v>
      </c>
      <c r="J77" s="24">
        <v>104.2</v>
      </c>
      <c r="K77" s="24">
        <v>104.1</v>
      </c>
      <c r="L77" s="24">
        <v>104.1</v>
      </c>
    </row>
    <row r="78" spans="1:12" ht="18.2" customHeight="1" x14ac:dyDescent="0.2">
      <c r="A78" s="21" t="s">
        <v>156</v>
      </c>
      <c r="B78" s="22" t="s">
        <v>157</v>
      </c>
      <c r="C78" s="26" t="s">
        <v>151</v>
      </c>
      <c r="D78" s="60">
        <v>245.7</v>
      </c>
      <c r="E78" s="60">
        <v>261.89999999999998</v>
      </c>
      <c r="F78" s="24">
        <v>280.3</v>
      </c>
      <c r="G78" s="24">
        <v>288.7</v>
      </c>
      <c r="H78" s="24">
        <v>299.89999999999998</v>
      </c>
      <c r="I78" s="24">
        <v>297.39999999999998</v>
      </c>
      <c r="J78" s="24">
        <v>320.8</v>
      </c>
      <c r="K78" s="24">
        <v>304.8</v>
      </c>
      <c r="L78" s="24">
        <v>336.8</v>
      </c>
    </row>
    <row r="79" spans="1:12" ht="22.35" customHeight="1" x14ac:dyDescent="0.2">
      <c r="A79" s="21" t="s">
        <v>158</v>
      </c>
      <c r="B79" s="22" t="s">
        <v>159</v>
      </c>
      <c r="C79" s="26" t="s">
        <v>41</v>
      </c>
      <c r="D79" s="60">
        <v>94.3</v>
      </c>
      <c r="E79" s="60">
        <v>97.3</v>
      </c>
      <c r="F79" s="24">
        <v>100.02</v>
      </c>
      <c r="G79" s="24">
        <v>96.5</v>
      </c>
      <c r="H79" s="24">
        <v>100.65</v>
      </c>
      <c r="I79" s="24">
        <v>98.6</v>
      </c>
      <c r="J79" s="24">
        <v>102.36</v>
      </c>
      <c r="K79" s="24">
        <v>98.4</v>
      </c>
      <c r="L79" s="24">
        <v>100.7</v>
      </c>
    </row>
    <row r="80" spans="1:12" ht="20.85" customHeight="1" x14ac:dyDescent="0.2">
      <c r="A80" s="21" t="s">
        <v>160</v>
      </c>
      <c r="B80" s="22" t="s">
        <v>161</v>
      </c>
      <c r="C80" s="26" t="s">
        <v>139</v>
      </c>
      <c r="D80" s="60">
        <v>108</v>
      </c>
      <c r="E80" s="60">
        <v>109.5</v>
      </c>
      <c r="F80" s="24">
        <v>107</v>
      </c>
      <c r="G80" s="24">
        <v>106.7</v>
      </c>
      <c r="H80" s="24">
        <v>106.3</v>
      </c>
      <c r="I80" s="24">
        <v>104.5</v>
      </c>
      <c r="J80" s="24">
        <v>104.5</v>
      </c>
      <c r="K80" s="24">
        <v>104.2</v>
      </c>
      <c r="L80" s="24">
        <v>104.2</v>
      </c>
    </row>
    <row r="81" spans="1:12" ht="19.7" customHeight="1" x14ac:dyDescent="0.2">
      <c r="A81" s="17"/>
      <c r="B81" s="33" t="s">
        <v>162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</row>
    <row r="82" spans="1:12" ht="22.35" customHeight="1" x14ac:dyDescent="0.2">
      <c r="A82" s="21" t="s">
        <v>163</v>
      </c>
      <c r="B82" s="25" t="s">
        <v>164</v>
      </c>
      <c r="C82" s="23" t="s">
        <v>165</v>
      </c>
      <c r="D82" s="60">
        <v>121</v>
      </c>
      <c r="E82" s="60">
        <v>121</v>
      </c>
      <c r="F82" s="63">
        <v>116</v>
      </c>
      <c r="G82" s="60">
        <v>116</v>
      </c>
      <c r="H82" s="60">
        <v>120</v>
      </c>
      <c r="I82" s="60">
        <v>116</v>
      </c>
      <c r="J82" s="60">
        <v>120</v>
      </c>
      <c r="K82" s="60">
        <v>116</v>
      </c>
      <c r="L82" s="60">
        <v>120</v>
      </c>
    </row>
    <row r="83" spans="1:12" ht="27.75" customHeight="1" x14ac:dyDescent="0.2">
      <c r="A83" s="21" t="s">
        <v>166</v>
      </c>
      <c r="B83" s="25" t="s">
        <v>167</v>
      </c>
      <c r="C83" s="23" t="s">
        <v>12</v>
      </c>
      <c r="D83" s="60">
        <v>2.516</v>
      </c>
      <c r="E83" s="60">
        <v>2.4830000000000001</v>
      </c>
      <c r="F83" s="66">
        <v>2.4420000000000002</v>
      </c>
      <c r="G83" s="60">
        <v>2.4049999999999998</v>
      </c>
      <c r="H83" s="60">
        <v>2.42</v>
      </c>
      <c r="I83" s="60">
        <v>2.36</v>
      </c>
      <c r="J83" s="60">
        <v>2.4</v>
      </c>
      <c r="K83" s="60">
        <v>2.3199999999999998</v>
      </c>
      <c r="L83" s="60">
        <v>2.38</v>
      </c>
    </row>
    <row r="84" spans="1:12" ht="21.95" customHeight="1" x14ac:dyDescent="0.2">
      <c r="A84" s="21" t="s">
        <v>168</v>
      </c>
      <c r="B84" s="25" t="s">
        <v>169</v>
      </c>
      <c r="C84" s="23" t="s">
        <v>170</v>
      </c>
      <c r="D84" s="65">
        <v>2.0379999999999998</v>
      </c>
      <c r="E84" s="60">
        <v>2.0910000000000002</v>
      </c>
      <c r="F84" s="66">
        <v>2.266</v>
      </c>
      <c r="G84" s="69">
        <v>2.2000000000000002</v>
      </c>
      <c r="H84" s="69">
        <v>2.2999999999999998</v>
      </c>
      <c r="I84" s="69">
        <v>2.2000000000000002</v>
      </c>
      <c r="J84" s="69">
        <v>2.2999999999999998</v>
      </c>
      <c r="K84" s="69">
        <v>2.2000000000000002</v>
      </c>
      <c r="L84" s="69">
        <v>2.2999999999999998</v>
      </c>
    </row>
    <row r="85" spans="1:12" ht="21.95" customHeight="1" x14ac:dyDescent="0.2">
      <c r="A85" s="67" t="s">
        <v>340</v>
      </c>
      <c r="B85" s="57" t="s">
        <v>341</v>
      </c>
      <c r="C85" s="68" t="s">
        <v>170</v>
      </c>
      <c r="D85" s="65">
        <v>0.14699999999999999</v>
      </c>
      <c r="E85" s="65">
        <v>0.151</v>
      </c>
      <c r="F85" s="66">
        <v>0.17799999999999999</v>
      </c>
      <c r="G85" s="70">
        <v>0.18</v>
      </c>
      <c r="H85" s="70">
        <v>0.19500000000000001</v>
      </c>
      <c r="I85" s="70">
        <v>0.185</v>
      </c>
      <c r="J85" s="70">
        <v>0.2</v>
      </c>
      <c r="K85" s="70">
        <v>0.186</v>
      </c>
      <c r="L85" s="70">
        <v>0.20499999999999999</v>
      </c>
    </row>
    <row r="86" spans="1:12" ht="17.649999999999999" customHeight="1" x14ac:dyDescent="0.2">
      <c r="A86" s="17"/>
      <c r="B86" s="18" t="s">
        <v>171</v>
      </c>
      <c r="C86" s="19"/>
      <c r="D86" s="64"/>
      <c r="E86" s="64"/>
      <c r="F86" s="34"/>
      <c r="G86" s="64"/>
      <c r="H86" s="64"/>
      <c r="I86" s="64"/>
      <c r="J86" s="64"/>
      <c r="K86" s="64"/>
      <c r="L86" s="64"/>
    </row>
    <row r="87" spans="1:12" ht="19.149999999999999" customHeight="1" x14ac:dyDescent="0.2">
      <c r="A87" s="21" t="s">
        <v>172</v>
      </c>
      <c r="B87" s="22" t="s">
        <v>173</v>
      </c>
      <c r="C87" s="23" t="s">
        <v>151</v>
      </c>
      <c r="D87" s="60">
        <v>32.616</v>
      </c>
      <c r="E87" s="60">
        <v>171.166</v>
      </c>
      <c r="F87" s="63">
        <v>130</v>
      </c>
      <c r="G87" s="27">
        <v>130</v>
      </c>
      <c r="H87" s="27">
        <v>140</v>
      </c>
      <c r="I87" s="27">
        <v>135</v>
      </c>
      <c r="J87" s="27">
        <v>150</v>
      </c>
      <c r="K87" s="27">
        <v>140</v>
      </c>
      <c r="L87" s="27">
        <v>160</v>
      </c>
    </row>
    <row r="88" spans="1:12" ht="24.6" customHeight="1" x14ac:dyDescent="0.2">
      <c r="A88" s="21" t="s">
        <v>174</v>
      </c>
      <c r="B88" s="22" t="s">
        <v>175</v>
      </c>
      <c r="C88" s="26" t="s">
        <v>41</v>
      </c>
      <c r="D88" s="60">
        <v>27.5</v>
      </c>
      <c r="E88" s="60" t="s">
        <v>342</v>
      </c>
      <c r="F88" s="71">
        <v>70</v>
      </c>
      <c r="G88" s="53">
        <v>93.1</v>
      </c>
      <c r="H88" s="23">
        <v>100.4</v>
      </c>
      <c r="I88" s="53">
        <v>98.9</v>
      </c>
      <c r="J88" s="23">
        <v>101.8</v>
      </c>
      <c r="K88" s="23">
        <v>99.4</v>
      </c>
      <c r="L88" s="23">
        <v>102.2</v>
      </c>
    </row>
    <row r="89" spans="1:12" ht="22.35" customHeight="1" x14ac:dyDescent="0.2">
      <c r="A89" s="21" t="s">
        <v>176</v>
      </c>
      <c r="B89" s="22" t="s">
        <v>177</v>
      </c>
      <c r="C89" s="23" t="s">
        <v>139</v>
      </c>
      <c r="D89" s="60">
        <v>114.6</v>
      </c>
      <c r="E89" s="60">
        <v>105.8</v>
      </c>
      <c r="F89" s="71">
        <v>108.4</v>
      </c>
      <c r="G89" s="53">
        <v>107.4</v>
      </c>
      <c r="H89" s="53">
        <v>107.3</v>
      </c>
      <c r="I89" s="53">
        <v>105</v>
      </c>
      <c r="J89" s="53">
        <v>105.3</v>
      </c>
      <c r="K89" s="53">
        <v>104.3</v>
      </c>
      <c r="L89" s="53">
        <v>104.4</v>
      </c>
    </row>
    <row r="90" spans="1:12" ht="34.700000000000003" customHeight="1" x14ac:dyDescent="0.2">
      <c r="A90" s="21"/>
      <c r="B90" s="30" t="s">
        <v>179</v>
      </c>
      <c r="C90" s="23"/>
      <c r="D90" s="60"/>
      <c r="E90" s="60"/>
      <c r="F90" s="63"/>
      <c r="G90" s="27"/>
      <c r="H90" s="27"/>
      <c r="I90" s="27"/>
      <c r="J90" s="27"/>
      <c r="K90" s="27"/>
      <c r="L90" s="27"/>
    </row>
    <row r="91" spans="1:12" ht="21.4" customHeight="1" x14ac:dyDescent="0.2">
      <c r="A91" s="21" t="s">
        <v>180</v>
      </c>
      <c r="B91" s="22" t="s">
        <v>181</v>
      </c>
      <c r="C91" s="23" t="s">
        <v>151</v>
      </c>
      <c r="D91" s="60">
        <v>3.8559999999999999</v>
      </c>
      <c r="E91" s="60">
        <v>49.393999999999998</v>
      </c>
      <c r="F91" s="63">
        <v>14.3</v>
      </c>
      <c r="G91" s="27">
        <v>14</v>
      </c>
      <c r="H91" s="27">
        <v>16.8</v>
      </c>
      <c r="I91" s="27">
        <v>16.2</v>
      </c>
      <c r="J91" s="27">
        <v>18</v>
      </c>
      <c r="K91" s="27">
        <v>16.8</v>
      </c>
      <c r="L91" s="27">
        <v>19.2</v>
      </c>
    </row>
    <row r="92" spans="1:12" ht="18.600000000000001" customHeight="1" x14ac:dyDescent="0.2">
      <c r="A92" s="21" t="s">
        <v>182</v>
      </c>
      <c r="B92" s="22" t="s">
        <v>183</v>
      </c>
      <c r="C92" s="23" t="s">
        <v>151</v>
      </c>
      <c r="D92" s="60">
        <v>28.76</v>
      </c>
      <c r="E92" s="60">
        <f>E96+E100+E101</f>
        <v>121.77199999999999</v>
      </c>
      <c r="F92" s="72">
        <v>115.7</v>
      </c>
      <c r="G92" s="52">
        <v>116</v>
      </c>
      <c r="H92" s="52">
        <v>123.2</v>
      </c>
      <c r="I92" s="52">
        <v>118.8</v>
      </c>
      <c r="J92" s="52">
        <v>132</v>
      </c>
      <c r="K92" s="52">
        <v>123.2</v>
      </c>
      <c r="L92" s="52">
        <v>140.80000000000001</v>
      </c>
    </row>
    <row r="93" spans="1:12" ht="21.4" customHeight="1" x14ac:dyDescent="0.2">
      <c r="A93" s="21" t="s">
        <v>184</v>
      </c>
      <c r="B93" s="36" t="s">
        <v>185</v>
      </c>
      <c r="C93" s="23" t="s">
        <v>151</v>
      </c>
      <c r="D93" s="60">
        <v>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</row>
    <row r="94" spans="1:12" ht="20.25" customHeight="1" x14ac:dyDescent="0.2">
      <c r="A94" s="21" t="s">
        <v>186</v>
      </c>
      <c r="B94" s="22" t="s">
        <v>187</v>
      </c>
      <c r="C94" s="23" t="s">
        <v>151</v>
      </c>
      <c r="D94" s="60">
        <v>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</row>
    <row r="95" spans="1:12" ht="19.149999999999999" customHeight="1" x14ac:dyDescent="0.2">
      <c r="A95" s="21" t="s">
        <v>188</v>
      </c>
      <c r="B95" s="36" t="s">
        <v>189</v>
      </c>
      <c r="C95" s="23" t="s">
        <v>151</v>
      </c>
      <c r="D95" s="60">
        <v>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</row>
    <row r="96" spans="1:12" ht="19.7" customHeight="1" x14ac:dyDescent="0.2">
      <c r="A96" s="21" t="s">
        <v>190</v>
      </c>
      <c r="B96" s="36" t="s">
        <v>191</v>
      </c>
      <c r="C96" s="23" t="s">
        <v>151</v>
      </c>
      <c r="D96" s="60">
        <v>27.824000000000002</v>
      </c>
      <c r="E96" s="60">
        <v>118.611</v>
      </c>
      <c r="F96" s="72">
        <v>115.7</v>
      </c>
      <c r="G96" s="52">
        <v>116</v>
      </c>
      <c r="H96" s="52">
        <v>123.2</v>
      </c>
      <c r="I96" s="52">
        <v>118.8</v>
      </c>
      <c r="J96" s="52">
        <v>132</v>
      </c>
      <c r="K96" s="52">
        <v>123.2</v>
      </c>
      <c r="L96" s="52">
        <v>140.80000000000001</v>
      </c>
    </row>
    <row r="97" spans="1:12" ht="20.85" customHeight="1" x14ac:dyDescent="0.2">
      <c r="A97" s="21" t="s">
        <v>192</v>
      </c>
      <c r="B97" s="22" t="s">
        <v>193</v>
      </c>
      <c r="C97" s="23" t="s">
        <v>151</v>
      </c>
      <c r="D97" s="60">
        <v>0</v>
      </c>
      <c r="E97" s="60">
        <v>5.0629999999999997</v>
      </c>
      <c r="F97" s="73">
        <v>5.0999999999999996</v>
      </c>
      <c r="G97" s="52">
        <v>5.0999999999999996</v>
      </c>
      <c r="H97" s="44">
        <v>5.0999999999999996</v>
      </c>
      <c r="I97" s="52">
        <v>5.0999999999999996</v>
      </c>
      <c r="J97" s="44">
        <v>5.0999999999999996</v>
      </c>
      <c r="K97" s="44">
        <v>5.0999999999999996</v>
      </c>
      <c r="L97" s="44">
        <v>5.0999999999999996</v>
      </c>
    </row>
    <row r="98" spans="1:12" ht="17.100000000000001" customHeight="1" x14ac:dyDescent="0.2">
      <c r="A98" s="21" t="s">
        <v>194</v>
      </c>
      <c r="B98" s="22" t="s">
        <v>195</v>
      </c>
      <c r="C98" s="23" t="s">
        <v>151</v>
      </c>
      <c r="D98" s="60">
        <v>20.602</v>
      </c>
      <c r="E98" s="60">
        <v>59.863</v>
      </c>
      <c r="F98" s="73">
        <v>59.6</v>
      </c>
      <c r="G98" s="52">
        <v>60.9</v>
      </c>
      <c r="H98" s="44">
        <v>65.099999999999994</v>
      </c>
      <c r="I98" s="52">
        <v>61.7</v>
      </c>
      <c r="J98" s="44">
        <v>68.5</v>
      </c>
      <c r="K98" s="44">
        <v>65.099999999999994</v>
      </c>
      <c r="L98" s="44">
        <v>75.900000000000006</v>
      </c>
    </row>
    <row r="99" spans="1:12" ht="20.85" customHeight="1" x14ac:dyDescent="0.2">
      <c r="A99" s="21" t="s">
        <v>196</v>
      </c>
      <c r="B99" s="22" t="s">
        <v>197</v>
      </c>
      <c r="C99" s="23" t="s">
        <v>151</v>
      </c>
      <c r="D99" s="60">
        <v>4.7210000000000001</v>
      </c>
      <c r="E99" s="60">
        <v>53.685000000000002</v>
      </c>
      <c r="F99" s="73">
        <v>51</v>
      </c>
      <c r="G99" s="52">
        <v>50</v>
      </c>
      <c r="H99" s="44">
        <v>53</v>
      </c>
      <c r="I99" s="52">
        <v>52</v>
      </c>
      <c r="J99" s="44">
        <v>58.4</v>
      </c>
      <c r="K99" s="44">
        <v>53</v>
      </c>
      <c r="L99" s="44">
        <v>59.8</v>
      </c>
    </row>
    <row r="100" spans="1:12" ht="20.85" customHeight="1" x14ac:dyDescent="0.2">
      <c r="A100" s="67" t="s">
        <v>198</v>
      </c>
      <c r="B100" s="55" t="s">
        <v>343</v>
      </c>
      <c r="C100" s="23" t="s">
        <v>151</v>
      </c>
      <c r="D100" s="60">
        <v>0</v>
      </c>
      <c r="E100" s="60">
        <v>2.6949999999999998</v>
      </c>
      <c r="F100" s="73">
        <v>0</v>
      </c>
      <c r="G100" s="52">
        <v>0</v>
      </c>
      <c r="H100" s="44">
        <v>0</v>
      </c>
      <c r="I100" s="52">
        <v>0</v>
      </c>
      <c r="J100" s="44">
        <v>0</v>
      </c>
      <c r="K100" s="44">
        <v>0</v>
      </c>
      <c r="L100" s="44">
        <v>0</v>
      </c>
    </row>
    <row r="101" spans="1:12" ht="16.5" customHeight="1" x14ac:dyDescent="0.2">
      <c r="A101" s="67" t="s">
        <v>344</v>
      </c>
      <c r="B101" s="36" t="s">
        <v>199</v>
      </c>
      <c r="C101" s="23" t="s">
        <v>151</v>
      </c>
      <c r="D101" s="60">
        <v>0</v>
      </c>
      <c r="E101" s="60">
        <v>0.46600000000000003</v>
      </c>
      <c r="F101" s="73">
        <v>0</v>
      </c>
      <c r="G101" s="52">
        <v>0</v>
      </c>
      <c r="H101" s="44">
        <v>0</v>
      </c>
      <c r="I101" s="52">
        <v>0</v>
      </c>
      <c r="J101" s="44">
        <v>0</v>
      </c>
      <c r="K101" s="44">
        <v>0</v>
      </c>
      <c r="L101" s="44">
        <v>0</v>
      </c>
    </row>
    <row r="102" spans="1:12" ht="21.4" customHeight="1" x14ac:dyDescent="0.2">
      <c r="A102" s="17"/>
      <c r="B102" s="33" t="s">
        <v>200</v>
      </c>
      <c r="C102" s="19"/>
      <c r="D102" s="59"/>
      <c r="E102" s="59"/>
      <c r="F102" s="19"/>
      <c r="G102" s="19"/>
      <c r="H102" s="19"/>
      <c r="I102" s="19"/>
      <c r="J102" s="19"/>
      <c r="K102" s="19"/>
      <c r="L102" s="19"/>
    </row>
    <row r="103" spans="1:12" ht="20.85" customHeight="1" x14ac:dyDescent="0.2">
      <c r="A103" s="21" t="s">
        <v>201</v>
      </c>
      <c r="B103" s="30" t="s">
        <v>202</v>
      </c>
      <c r="C103" s="23" t="s">
        <v>36</v>
      </c>
      <c r="D103" s="27">
        <v>1100.2</v>
      </c>
      <c r="E103" s="27">
        <f>E104+E117</f>
        <v>1263.4000000000001</v>
      </c>
      <c r="F103" s="27">
        <f t="shared" ref="F103:L103" si="1">F104+F117</f>
        <v>1477.5</v>
      </c>
      <c r="G103" s="27">
        <f t="shared" si="1"/>
        <v>1545.1280000000002</v>
      </c>
      <c r="H103" s="27">
        <f t="shared" si="1"/>
        <v>1485.7</v>
      </c>
      <c r="I103" s="27">
        <f t="shared" si="1"/>
        <v>1434.5603999999998</v>
      </c>
      <c r="J103" s="27">
        <f t="shared" si="1"/>
        <v>1374.1</v>
      </c>
      <c r="K103" s="27">
        <f t="shared" si="1"/>
        <v>1503.944</v>
      </c>
      <c r="L103" s="27">
        <f t="shared" si="1"/>
        <v>1446.1</v>
      </c>
    </row>
    <row r="104" spans="1:12" ht="18.2" customHeight="1" x14ac:dyDescent="0.2">
      <c r="A104" s="21" t="s">
        <v>203</v>
      </c>
      <c r="B104" s="31" t="s">
        <v>204</v>
      </c>
      <c r="C104" s="23" t="s">
        <v>36</v>
      </c>
      <c r="D104" s="27">
        <v>364.6</v>
      </c>
      <c r="E104" s="27">
        <f>E105+E116</f>
        <v>243.4</v>
      </c>
      <c r="F104" s="27">
        <f t="shared" ref="F104:K104" si="2">F105+F116</f>
        <v>285.60000000000002</v>
      </c>
      <c r="G104" s="27">
        <f t="shared" si="2"/>
        <v>515.11199999999997</v>
      </c>
      <c r="H104" s="27">
        <f>H105+H116</f>
        <v>495.3</v>
      </c>
      <c r="I104" s="27">
        <f t="shared" si="2"/>
        <v>554.15520000000004</v>
      </c>
      <c r="J104" s="27">
        <f t="shared" si="2"/>
        <v>530.79999999999995</v>
      </c>
      <c r="K104" s="27">
        <f t="shared" si="2"/>
        <v>575.22399999999993</v>
      </c>
      <c r="L104" s="27">
        <f>L105+L116</f>
        <v>553.1</v>
      </c>
    </row>
    <row r="105" spans="1:12" ht="22.9" customHeight="1" x14ac:dyDescent="0.2">
      <c r="A105" s="21" t="s">
        <v>205</v>
      </c>
      <c r="B105" s="30" t="s">
        <v>206</v>
      </c>
      <c r="C105" s="23" t="s">
        <v>36</v>
      </c>
      <c r="D105" s="27">
        <v>346.6</v>
      </c>
      <c r="E105" s="27">
        <v>224.8</v>
      </c>
      <c r="F105" s="27">
        <v>266.10000000000002</v>
      </c>
      <c r="G105" s="27">
        <f>H105+(H105*4%)</f>
        <v>496.70400000000001</v>
      </c>
      <c r="H105" s="27">
        <v>477.6</v>
      </c>
      <c r="I105" s="27">
        <f>J105+(J105*4.4%)</f>
        <v>539.74800000000005</v>
      </c>
      <c r="J105" s="27">
        <v>517</v>
      </c>
      <c r="K105" s="27">
        <f>L105+(L105*4%)</f>
        <v>560.66399999999999</v>
      </c>
      <c r="L105" s="27">
        <v>539.1</v>
      </c>
    </row>
    <row r="106" spans="1:12" ht="17.100000000000001" customHeight="1" x14ac:dyDescent="0.2">
      <c r="A106" s="21" t="s">
        <v>207</v>
      </c>
      <c r="B106" s="36" t="s">
        <v>208</v>
      </c>
      <c r="C106" s="23" t="s">
        <v>36</v>
      </c>
      <c r="D106" s="27">
        <v>0</v>
      </c>
      <c r="E106" s="27"/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f t="shared" ref="K106:K120" si="3">L106+(L106*4%)</f>
        <v>0</v>
      </c>
      <c r="L106" s="27">
        <f t="shared" ref="K106:L136" si="4">J106+(J106*2%)</f>
        <v>0</v>
      </c>
    </row>
    <row r="107" spans="1:12" ht="15.95" customHeight="1" x14ac:dyDescent="0.2">
      <c r="A107" s="21" t="s">
        <v>209</v>
      </c>
      <c r="B107" s="36" t="s">
        <v>210</v>
      </c>
      <c r="C107" s="23" t="s">
        <v>36</v>
      </c>
      <c r="D107" s="27">
        <v>269.39999999999998</v>
      </c>
      <c r="E107" s="27">
        <v>185.3</v>
      </c>
      <c r="F107" s="27">
        <v>220</v>
      </c>
      <c r="G107" s="27">
        <f>H107+(H107*4%)</f>
        <v>436.28</v>
      </c>
      <c r="H107" s="27">
        <v>419.5</v>
      </c>
      <c r="I107" s="27">
        <f>J107+(J107*4.4%)</f>
        <v>466.45920000000001</v>
      </c>
      <c r="J107" s="27">
        <v>446.8</v>
      </c>
      <c r="K107" s="27">
        <f t="shared" si="3"/>
        <v>492.96</v>
      </c>
      <c r="L107" s="27">
        <v>474</v>
      </c>
    </row>
    <row r="108" spans="1:12" ht="17.649999999999999" customHeight="1" x14ac:dyDescent="0.2">
      <c r="A108" s="21" t="s">
        <v>211</v>
      </c>
      <c r="B108" s="36" t="s">
        <v>212</v>
      </c>
      <c r="C108" s="23" t="s">
        <v>36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f t="shared" si="3"/>
        <v>0</v>
      </c>
      <c r="L108" s="27">
        <f t="shared" si="4"/>
        <v>0</v>
      </c>
    </row>
    <row r="109" spans="1:12" ht="18.600000000000001" customHeight="1" x14ac:dyDescent="0.2">
      <c r="A109" s="21" t="s">
        <v>213</v>
      </c>
      <c r="B109" s="36" t="s">
        <v>214</v>
      </c>
      <c r="C109" s="23" t="s">
        <v>36</v>
      </c>
      <c r="D109" s="27">
        <v>17</v>
      </c>
      <c r="E109" s="27">
        <v>19</v>
      </c>
      <c r="F109" s="27">
        <v>21.1</v>
      </c>
      <c r="G109" s="27">
        <f t="shared" ref="G109:G111" si="5">H109+(H109*4%)</f>
        <v>21.735999999999997</v>
      </c>
      <c r="H109" s="27">
        <v>20.9</v>
      </c>
      <c r="I109" s="27">
        <f>J109+(J109*4.4%)</f>
        <v>24.325200000000002</v>
      </c>
      <c r="J109" s="27">
        <v>23.3</v>
      </c>
      <c r="K109" s="27">
        <f>L109+(L109*4%)</f>
        <v>25.272000000000002</v>
      </c>
      <c r="L109" s="27">
        <v>24.3</v>
      </c>
    </row>
    <row r="110" spans="1:12" ht="20.85" customHeight="1" x14ac:dyDescent="0.2">
      <c r="A110" s="21" t="s">
        <v>215</v>
      </c>
      <c r="B110" s="37" t="s">
        <v>216</v>
      </c>
      <c r="C110" s="38" t="s">
        <v>36</v>
      </c>
      <c r="D110" s="87">
        <v>45.7</v>
      </c>
      <c r="E110" s="87">
        <v>5.2</v>
      </c>
      <c r="F110" s="87">
        <v>11.3</v>
      </c>
      <c r="G110" s="27">
        <f t="shared" si="5"/>
        <v>13</v>
      </c>
      <c r="H110" s="27">
        <v>12.5</v>
      </c>
      <c r="I110" s="27">
        <f t="shared" ref="I110:I111" si="6">J110+(J110*4.4%)</f>
        <v>22.446000000000002</v>
      </c>
      <c r="J110" s="27">
        <v>21.5</v>
      </c>
      <c r="K110" s="27">
        <f t="shared" si="3"/>
        <v>15.912000000000001</v>
      </c>
      <c r="L110" s="27">
        <v>15.3</v>
      </c>
    </row>
    <row r="111" spans="1:12" ht="19.7" customHeight="1" x14ac:dyDescent="0.2">
      <c r="A111" s="21" t="s">
        <v>217</v>
      </c>
      <c r="B111" s="36" t="s">
        <v>218</v>
      </c>
      <c r="C111" s="23" t="s">
        <v>36</v>
      </c>
      <c r="D111" s="27">
        <v>4.0999999999999996</v>
      </c>
      <c r="E111" s="27">
        <v>5</v>
      </c>
      <c r="F111" s="27">
        <v>4</v>
      </c>
      <c r="G111" s="27">
        <f t="shared" si="5"/>
        <v>4.3680000000000003</v>
      </c>
      <c r="H111" s="27">
        <v>4.2</v>
      </c>
      <c r="I111" s="27">
        <f t="shared" si="6"/>
        <v>5.1156000000000006</v>
      </c>
      <c r="J111" s="27">
        <v>4.9000000000000004</v>
      </c>
      <c r="K111" s="27">
        <f t="shared" si="3"/>
        <v>5.0960000000000001</v>
      </c>
      <c r="L111" s="27">
        <v>4.9000000000000004</v>
      </c>
    </row>
    <row r="112" spans="1:12" ht="21.4" customHeight="1" x14ac:dyDescent="0.2">
      <c r="A112" s="21" t="s">
        <v>219</v>
      </c>
      <c r="B112" s="36" t="s">
        <v>220</v>
      </c>
      <c r="C112" s="23" t="s">
        <v>36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f t="shared" si="3"/>
        <v>0</v>
      </c>
      <c r="L112" s="27">
        <f t="shared" si="4"/>
        <v>0</v>
      </c>
    </row>
    <row r="113" spans="1:12" ht="19.7" customHeight="1" x14ac:dyDescent="0.2">
      <c r="A113" s="21" t="s">
        <v>221</v>
      </c>
      <c r="B113" s="36" t="s">
        <v>222</v>
      </c>
      <c r="C113" s="23" t="s">
        <v>36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f t="shared" si="3"/>
        <v>0</v>
      </c>
      <c r="L113" s="27">
        <f t="shared" si="4"/>
        <v>0</v>
      </c>
    </row>
    <row r="114" spans="1:12" ht="18.600000000000001" customHeight="1" x14ac:dyDescent="0.2">
      <c r="A114" s="21" t="s">
        <v>223</v>
      </c>
      <c r="B114" s="36" t="s">
        <v>224</v>
      </c>
      <c r="C114" s="23" t="s">
        <v>36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f t="shared" si="3"/>
        <v>0</v>
      </c>
      <c r="L114" s="27">
        <f t="shared" si="4"/>
        <v>0</v>
      </c>
    </row>
    <row r="115" spans="1:12" ht="20.85" customHeight="1" x14ac:dyDescent="0.2">
      <c r="A115" s="21" t="s">
        <v>225</v>
      </c>
      <c r="B115" s="36" t="s">
        <v>226</v>
      </c>
      <c r="C115" s="23" t="s">
        <v>36</v>
      </c>
      <c r="D115" s="27">
        <v>6.5</v>
      </c>
      <c r="E115" s="27">
        <v>7.3</v>
      </c>
      <c r="F115" s="27">
        <v>5.7</v>
      </c>
      <c r="G115" s="27">
        <f t="shared" ref="G115:G136" si="7">H115+(H115*4%)</f>
        <v>7.1760000000000002</v>
      </c>
      <c r="H115" s="27">
        <v>6.9</v>
      </c>
      <c r="I115" s="27">
        <f>J115+(J115*4.4%)</f>
        <v>7.2036000000000007</v>
      </c>
      <c r="J115" s="27">
        <v>6.9</v>
      </c>
      <c r="K115" s="27">
        <f t="shared" si="3"/>
        <v>7.1760000000000002</v>
      </c>
      <c r="L115" s="27">
        <v>6.9</v>
      </c>
    </row>
    <row r="116" spans="1:12" ht="19.7" customHeight="1" x14ac:dyDescent="0.2">
      <c r="A116" s="21" t="s">
        <v>227</v>
      </c>
      <c r="B116" s="31" t="s">
        <v>228</v>
      </c>
      <c r="C116" s="23" t="s">
        <v>36</v>
      </c>
      <c r="D116" s="27">
        <v>18</v>
      </c>
      <c r="E116" s="27">
        <v>18.600000000000001</v>
      </c>
      <c r="F116" s="27">
        <v>19.5</v>
      </c>
      <c r="G116" s="27">
        <f t="shared" si="7"/>
        <v>18.407999999999998</v>
      </c>
      <c r="H116" s="27">
        <v>17.7</v>
      </c>
      <c r="I116" s="27">
        <f>J116+(J116*4.4%)</f>
        <v>14.407200000000001</v>
      </c>
      <c r="J116" s="27">
        <v>13.8</v>
      </c>
      <c r="K116" s="27">
        <f t="shared" si="3"/>
        <v>14.56</v>
      </c>
      <c r="L116" s="27">
        <v>14</v>
      </c>
    </row>
    <row r="117" spans="1:12" ht="23.45" customHeight="1" x14ac:dyDescent="0.2">
      <c r="A117" s="21" t="s">
        <v>229</v>
      </c>
      <c r="B117" s="31" t="s">
        <v>230</v>
      </c>
      <c r="C117" s="23" t="s">
        <v>36</v>
      </c>
      <c r="D117" s="27">
        <v>735.6</v>
      </c>
      <c r="E117" s="27">
        <v>1020</v>
      </c>
      <c r="F117" s="27">
        <v>1191.9000000000001</v>
      </c>
      <c r="G117" s="27">
        <f t="shared" si="7"/>
        <v>1030.0160000000001</v>
      </c>
      <c r="H117" s="27">
        <v>990.4</v>
      </c>
      <c r="I117" s="27">
        <f t="shared" ref="I117:I136" si="8">J117+(J117*4.4%)</f>
        <v>880.40519999999992</v>
      </c>
      <c r="J117" s="27">
        <v>843.3</v>
      </c>
      <c r="K117" s="27">
        <f t="shared" si="3"/>
        <v>928.72</v>
      </c>
      <c r="L117" s="27">
        <v>893</v>
      </c>
    </row>
    <row r="118" spans="1:12" ht="20.25" customHeight="1" x14ac:dyDescent="0.2">
      <c r="A118" s="21" t="s">
        <v>231</v>
      </c>
      <c r="B118" s="36" t="s">
        <v>232</v>
      </c>
      <c r="C118" s="23" t="s">
        <v>36</v>
      </c>
      <c r="D118" s="27">
        <v>71.2</v>
      </c>
      <c r="E118" s="27">
        <v>143.30000000000001</v>
      </c>
      <c r="F118" s="27">
        <v>190.9</v>
      </c>
      <c r="G118" s="27">
        <f t="shared" si="7"/>
        <v>87.36</v>
      </c>
      <c r="H118" s="27">
        <v>84</v>
      </c>
      <c r="I118" s="27">
        <f t="shared" si="8"/>
        <v>18.8964</v>
      </c>
      <c r="J118" s="27">
        <v>18.100000000000001</v>
      </c>
      <c r="K118" s="27">
        <f t="shared" si="3"/>
        <v>19.552</v>
      </c>
      <c r="L118" s="27">
        <v>18.8</v>
      </c>
    </row>
    <row r="119" spans="1:12" ht="17.649999999999999" customHeight="1" x14ac:dyDescent="0.2">
      <c r="A119" s="21" t="s">
        <v>233</v>
      </c>
      <c r="B119" s="36" t="s">
        <v>234</v>
      </c>
      <c r="C119" s="23" t="s">
        <v>36</v>
      </c>
      <c r="D119" s="27">
        <v>396.7</v>
      </c>
      <c r="E119" s="27">
        <v>445.2</v>
      </c>
      <c r="F119" s="27">
        <v>541.9</v>
      </c>
      <c r="G119" s="27">
        <f t="shared" si="7"/>
        <v>610.6880000000001</v>
      </c>
      <c r="H119" s="27">
        <v>587.20000000000005</v>
      </c>
      <c r="I119" s="27">
        <f t="shared" si="8"/>
        <v>674.63280000000009</v>
      </c>
      <c r="J119" s="27">
        <v>646.20000000000005</v>
      </c>
      <c r="K119" s="27">
        <f t="shared" si="3"/>
        <v>723.00800000000004</v>
      </c>
      <c r="L119" s="27">
        <v>695.2</v>
      </c>
    </row>
    <row r="120" spans="1:12" ht="18.2" customHeight="1" x14ac:dyDescent="0.2">
      <c r="A120" s="21" t="s">
        <v>235</v>
      </c>
      <c r="B120" s="36" t="s">
        <v>236</v>
      </c>
      <c r="C120" s="23" t="s">
        <v>36</v>
      </c>
      <c r="D120" s="27">
        <v>251.6</v>
      </c>
      <c r="E120" s="27">
        <v>404.7</v>
      </c>
      <c r="F120" s="27">
        <v>424.4</v>
      </c>
      <c r="G120" s="27">
        <f t="shared" si="7"/>
        <v>302.43200000000002</v>
      </c>
      <c r="H120" s="27">
        <v>290.8</v>
      </c>
      <c r="I120" s="27">
        <f t="shared" si="8"/>
        <v>156.078</v>
      </c>
      <c r="J120" s="27">
        <v>149.5</v>
      </c>
      <c r="K120" s="27">
        <f t="shared" si="3"/>
        <v>155.47999999999999</v>
      </c>
      <c r="L120" s="27">
        <v>149.5</v>
      </c>
    </row>
    <row r="121" spans="1:12" ht="19.149999999999999" customHeight="1" x14ac:dyDescent="0.2">
      <c r="A121" s="21" t="s">
        <v>237</v>
      </c>
      <c r="B121" s="36" t="s">
        <v>238</v>
      </c>
      <c r="C121" s="23" t="s">
        <v>36</v>
      </c>
      <c r="D121" s="27">
        <v>211.7</v>
      </c>
      <c r="E121" s="27">
        <v>306.3</v>
      </c>
      <c r="F121" s="27">
        <v>331</v>
      </c>
      <c r="G121" s="27">
        <f t="shared" si="7"/>
        <v>260.20799999999997</v>
      </c>
      <c r="H121" s="27">
        <v>250.2</v>
      </c>
      <c r="I121" s="27">
        <f t="shared" si="8"/>
        <v>156.078</v>
      </c>
      <c r="J121" s="27">
        <v>149.5</v>
      </c>
      <c r="K121" s="27">
        <f>L121+(L121*4%)</f>
        <v>155.47999999999999</v>
      </c>
      <c r="L121" s="27">
        <v>149.5</v>
      </c>
    </row>
    <row r="122" spans="1:12" ht="22.9" customHeight="1" x14ac:dyDescent="0.2">
      <c r="A122" s="21" t="s">
        <v>239</v>
      </c>
      <c r="B122" s="30" t="s">
        <v>240</v>
      </c>
      <c r="C122" s="23" t="s">
        <v>36</v>
      </c>
      <c r="D122" s="88">
        <v>1072</v>
      </c>
      <c r="E122" s="88">
        <v>1291.5</v>
      </c>
      <c r="F122" s="89">
        <v>1510.2</v>
      </c>
      <c r="G122" s="89">
        <f t="shared" si="7"/>
        <v>1550.328</v>
      </c>
      <c r="H122" s="88">
        <v>1490.7</v>
      </c>
      <c r="I122" s="90">
        <f t="shared" si="8"/>
        <v>1434.5603999999998</v>
      </c>
      <c r="J122" s="88">
        <v>1374.1</v>
      </c>
      <c r="K122" s="27">
        <f>SUM(K123:K135)</f>
        <v>1503.9107200000003</v>
      </c>
      <c r="L122" s="88">
        <v>1446.1</v>
      </c>
    </row>
    <row r="123" spans="1:12" ht="18.600000000000001" customHeight="1" x14ac:dyDescent="0.2">
      <c r="A123" s="21" t="s">
        <v>241</v>
      </c>
      <c r="B123" s="36" t="s">
        <v>242</v>
      </c>
      <c r="C123" s="23" t="s">
        <v>36</v>
      </c>
      <c r="D123" s="27">
        <v>168.2</v>
      </c>
      <c r="E123" s="27">
        <v>172.4</v>
      </c>
      <c r="F123" s="87">
        <v>221.9</v>
      </c>
      <c r="G123" s="87">
        <f t="shared" si="7"/>
        <v>252.61600000000001</v>
      </c>
      <c r="H123" s="27">
        <v>242.9</v>
      </c>
      <c r="I123" s="91">
        <f t="shared" si="8"/>
        <v>209.84399999999999</v>
      </c>
      <c r="J123" s="27">
        <v>201</v>
      </c>
      <c r="K123" s="27">
        <v>204.1</v>
      </c>
      <c r="L123" s="27">
        <v>196.3</v>
      </c>
    </row>
    <row r="124" spans="1:12" ht="19.149999999999999" customHeight="1" x14ac:dyDescent="0.2">
      <c r="A124" s="21" t="s">
        <v>243</v>
      </c>
      <c r="B124" s="36" t="s">
        <v>244</v>
      </c>
      <c r="C124" s="23" t="s">
        <v>36</v>
      </c>
      <c r="D124" s="27">
        <v>0.5</v>
      </c>
      <c r="E124" s="27">
        <v>0.7</v>
      </c>
      <c r="F124" s="87">
        <v>0.7</v>
      </c>
      <c r="G124" s="87">
        <f t="shared" si="7"/>
        <v>0.83200000000000007</v>
      </c>
      <c r="H124" s="27">
        <v>0.8</v>
      </c>
      <c r="I124" s="91">
        <f t="shared" si="8"/>
        <v>0.93959999999999999</v>
      </c>
      <c r="J124" s="27">
        <v>0.9</v>
      </c>
      <c r="K124" s="27">
        <f t="shared" ref="K124:K134" si="9">L124+(L124*4%)</f>
        <v>0.95472000000000001</v>
      </c>
      <c r="L124" s="27">
        <f t="shared" si="4"/>
        <v>0.91800000000000004</v>
      </c>
    </row>
    <row r="125" spans="1:12" ht="20.25" customHeight="1" x14ac:dyDescent="0.2">
      <c r="A125" s="21" t="s">
        <v>245</v>
      </c>
      <c r="B125" s="37" t="s">
        <v>246</v>
      </c>
      <c r="C125" s="38" t="s">
        <v>36</v>
      </c>
      <c r="D125" s="27">
        <v>21.3</v>
      </c>
      <c r="E125" s="27">
        <v>11.8</v>
      </c>
      <c r="F125" s="87">
        <v>5.3</v>
      </c>
      <c r="G125" s="87">
        <f t="shared" si="7"/>
        <v>0.83200000000000007</v>
      </c>
      <c r="H125" s="27">
        <v>0.8</v>
      </c>
      <c r="I125" s="92">
        <f t="shared" si="8"/>
        <v>0.73080000000000001</v>
      </c>
      <c r="J125" s="27">
        <v>0.7</v>
      </c>
      <c r="K125" s="27">
        <f t="shared" si="9"/>
        <v>0</v>
      </c>
      <c r="L125" s="27">
        <v>0</v>
      </c>
    </row>
    <row r="126" spans="1:12" ht="19.149999999999999" customHeight="1" x14ac:dyDescent="0.2">
      <c r="A126" s="21" t="s">
        <v>247</v>
      </c>
      <c r="B126" s="36" t="s">
        <v>248</v>
      </c>
      <c r="C126" s="23" t="s">
        <v>36</v>
      </c>
      <c r="D126" s="27">
        <v>52.6</v>
      </c>
      <c r="E126" s="27">
        <v>87.4</v>
      </c>
      <c r="F126" s="87">
        <v>119.3</v>
      </c>
      <c r="G126" s="87">
        <f t="shared" si="7"/>
        <v>32.24</v>
      </c>
      <c r="H126" s="27">
        <v>31</v>
      </c>
      <c r="I126" s="91">
        <f t="shared" si="8"/>
        <v>31.424400000000002</v>
      </c>
      <c r="J126" s="27">
        <v>30.1</v>
      </c>
      <c r="K126" s="27">
        <f t="shared" si="9"/>
        <v>34.735999999999997</v>
      </c>
      <c r="L126" s="27">
        <v>33.4</v>
      </c>
    </row>
    <row r="127" spans="1:12" ht="18.600000000000001" customHeight="1" x14ac:dyDescent="0.2">
      <c r="A127" s="21" t="s">
        <v>249</v>
      </c>
      <c r="B127" s="36" t="s">
        <v>250</v>
      </c>
      <c r="C127" s="23" t="s">
        <v>36</v>
      </c>
      <c r="D127" s="27">
        <v>29.8</v>
      </c>
      <c r="E127" s="27">
        <v>70.7</v>
      </c>
      <c r="F127" s="87">
        <v>126.2</v>
      </c>
      <c r="G127" s="87">
        <f t="shared" si="7"/>
        <v>125.11199999999999</v>
      </c>
      <c r="H127" s="27">
        <v>120.3</v>
      </c>
      <c r="I127" s="91">
        <f t="shared" si="8"/>
        <v>39.985199999999999</v>
      </c>
      <c r="J127" s="27">
        <v>38.299999999999997</v>
      </c>
      <c r="K127" s="27">
        <f t="shared" si="9"/>
        <v>39.728000000000002</v>
      </c>
      <c r="L127" s="27">
        <v>38.200000000000003</v>
      </c>
    </row>
    <row r="128" spans="1:12" ht="21.4" customHeight="1" x14ac:dyDescent="0.2">
      <c r="A128" s="21" t="s">
        <v>251</v>
      </c>
      <c r="B128" s="36" t="s">
        <v>252</v>
      </c>
      <c r="C128" s="23" t="s">
        <v>36</v>
      </c>
      <c r="D128" s="27">
        <v>0</v>
      </c>
      <c r="E128" s="27">
        <v>0</v>
      </c>
      <c r="F128" s="87">
        <v>0</v>
      </c>
      <c r="G128" s="93">
        <f t="shared" si="7"/>
        <v>0</v>
      </c>
      <c r="H128" s="27">
        <v>0</v>
      </c>
      <c r="I128" s="91">
        <f>J128+(J128*4.4%)</f>
        <v>0</v>
      </c>
      <c r="J128" s="27">
        <v>0</v>
      </c>
      <c r="K128" s="27">
        <f t="shared" si="9"/>
        <v>0</v>
      </c>
      <c r="L128" s="24">
        <f t="shared" si="4"/>
        <v>0</v>
      </c>
    </row>
    <row r="129" spans="1:12" ht="22.35" customHeight="1" x14ac:dyDescent="0.2">
      <c r="A129" s="21" t="s">
        <v>253</v>
      </c>
      <c r="B129" s="36" t="s">
        <v>254</v>
      </c>
      <c r="C129" s="23" t="s">
        <v>36</v>
      </c>
      <c r="D129" s="27">
        <v>654.79999999999995</v>
      </c>
      <c r="E129" s="27">
        <v>788</v>
      </c>
      <c r="F129" s="87">
        <v>839.6</v>
      </c>
      <c r="G129" s="87">
        <f t="shared" si="7"/>
        <v>945.77599999999995</v>
      </c>
      <c r="H129" s="27">
        <v>909.4</v>
      </c>
      <c r="I129" s="91">
        <f t="shared" si="8"/>
        <v>977.28840000000002</v>
      </c>
      <c r="J129" s="27">
        <v>936.1</v>
      </c>
      <c r="K129" s="27">
        <f t="shared" si="9"/>
        <v>1043.0160000000001</v>
      </c>
      <c r="L129" s="27">
        <v>1002.9</v>
      </c>
    </row>
    <row r="130" spans="1:12" ht="19.7" customHeight="1" x14ac:dyDescent="0.2">
      <c r="A130" s="21" t="s">
        <v>255</v>
      </c>
      <c r="B130" s="36" t="s">
        <v>256</v>
      </c>
      <c r="C130" s="23" t="s">
        <v>36</v>
      </c>
      <c r="D130" s="27">
        <v>77.5</v>
      </c>
      <c r="E130" s="27">
        <v>97.2</v>
      </c>
      <c r="F130" s="87">
        <v>104.7</v>
      </c>
      <c r="G130" s="87">
        <f t="shared" si="7"/>
        <v>98.903999999999996</v>
      </c>
      <c r="H130" s="27">
        <v>95.1</v>
      </c>
      <c r="I130" s="91">
        <f t="shared" si="8"/>
        <v>81.745199999999997</v>
      </c>
      <c r="J130" s="27">
        <v>78.3</v>
      </c>
      <c r="K130" s="27">
        <f t="shared" si="9"/>
        <v>84.86399999999999</v>
      </c>
      <c r="L130" s="27">
        <v>81.599999999999994</v>
      </c>
    </row>
    <row r="131" spans="1:12" ht="19.7" customHeight="1" x14ac:dyDescent="0.2">
      <c r="A131" s="21" t="s">
        <v>257</v>
      </c>
      <c r="B131" s="36" t="s">
        <v>258</v>
      </c>
      <c r="C131" s="23" t="s">
        <v>36</v>
      </c>
      <c r="D131" s="27">
        <v>0</v>
      </c>
      <c r="E131" s="27">
        <v>0</v>
      </c>
      <c r="F131" s="87">
        <v>0</v>
      </c>
      <c r="G131" s="87">
        <f t="shared" si="7"/>
        <v>0</v>
      </c>
      <c r="H131" s="94">
        <v>0</v>
      </c>
      <c r="I131" s="91">
        <f t="shared" si="8"/>
        <v>0</v>
      </c>
      <c r="J131" s="27">
        <v>0</v>
      </c>
      <c r="K131" s="27">
        <f t="shared" si="9"/>
        <v>0</v>
      </c>
      <c r="L131" s="24">
        <f t="shared" si="4"/>
        <v>0</v>
      </c>
    </row>
    <row r="132" spans="1:12" ht="21.4" customHeight="1" x14ac:dyDescent="0.2">
      <c r="A132" s="21" t="s">
        <v>259</v>
      </c>
      <c r="B132" s="36" t="s">
        <v>260</v>
      </c>
      <c r="C132" s="23" t="s">
        <v>36</v>
      </c>
      <c r="D132" s="27">
        <v>54.2</v>
      </c>
      <c r="E132" s="27">
        <v>55.1</v>
      </c>
      <c r="F132" s="87">
        <v>78.099999999999994</v>
      </c>
      <c r="G132" s="87">
        <f t="shared" si="7"/>
        <v>85.591999999999999</v>
      </c>
      <c r="H132" s="27">
        <v>82.3</v>
      </c>
      <c r="I132" s="91">
        <f t="shared" si="8"/>
        <v>85.294800000000009</v>
      </c>
      <c r="J132" s="27">
        <v>81.7</v>
      </c>
      <c r="K132" s="27">
        <f t="shared" si="9"/>
        <v>89.44</v>
      </c>
      <c r="L132" s="27">
        <v>86</v>
      </c>
    </row>
    <row r="133" spans="1:12" ht="19.7" customHeight="1" x14ac:dyDescent="0.2">
      <c r="A133" s="21" t="s">
        <v>261</v>
      </c>
      <c r="B133" s="36" t="s">
        <v>262</v>
      </c>
      <c r="C133" s="23" t="s">
        <v>36</v>
      </c>
      <c r="D133" s="27">
        <v>7.4</v>
      </c>
      <c r="E133" s="27">
        <v>2.5</v>
      </c>
      <c r="F133" s="87">
        <v>7.6</v>
      </c>
      <c r="G133" s="87">
        <f t="shared" si="7"/>
        <v>1.976</v>
      </c>
      <c r="H133" s="27">
        <v>1.9</v>
      </c>
      <c r="I133" s="91">
        <f t="shared" si="8"/>
        <v>1.3572</v>
      </c>
      <c r="J133" s="27">
        <v>1.3</v>
      </c>
      <c r="K133" s="27">
        <f t="shared" si="9"/>
        <v>1.3520000000000001</v>
      </c>
      <c r="L133" s="27">
        <v>1.3</v>
      </c>
    </row>
    <row r="134" spans="1:12" ht="23.45" customHeight="1" x14ac:dyDescent="0.2">
      <c r="A134" s="21" t="s">
        <v>263</v>
      </c>
      <c r="B134" s="36" t="s">
        <v>264</v>
      </c>
      <c r="C134" s="23" t="s">
        <v>36</v>
      </c>
      <c r="D134" s="27">
        <v>5.7</v>
      </c>
      <c r="E134" s="27">
        <v>5.7</v>
      </c>
      <c r="F134" s="87">
        <v>6.8</v>
      </c>
      <c r="G134" s="87">
        <f>H134+(H134*4%)</f>
        <v>6.4480000000000004</v>
      </c>
      <c r="H134" s="27">
        <v>6.2</v>
      </c>
      <c r="I134" s="91">
        <f>J134+(J134*4.4%)</f>
        <v>5.9508000000000001</v>
      </c>
      <c r="J134" s="27">
        <v>5.7</v>
      </c>
      <c r="K134" s="27">
        <f t="shared" si="9"/>
        <v>5.72</v>
      </c>
      <c r="L134" s="27">
        <v>5.5</v>
      </c>
    </row>
    <row r="135" spans="1:12" ht="20.25" customHeight="1" x14ac:dyDescent="0.2">
      <c r="A135" s="21" t="s">
        <v>265</v>
      </c>
      <c r="B135" s="36" t="s">
        <v>266</v>
      </c>
      <c r="C135" s="23" t="s">
        <v>36</v>
      </c>
      <c r="D135" s="27">
        <v>0</v>
      </c>
      <c r="E135" s="27">
        <v>0</v>
      </c>
      <c r="F135" s="27">
        <v>0</v>
      </c>
      <c r="G135" s="27">
        <f t="shared" si="7"/>
        <v>0</v>
      </c>
      <c r="H135" s="27">
        <v>0</v>
      </c>
      <c r="I135" s="29">
        <f t="shared" si="8"/>
        <v>0</v>
      </c>
      <c r="J135" s="27">
        <v>0</v>
      </c>
      <c r="K135" s="29">
        <f t="shared" si="4"/>
        <v>0</v>
      </c>
      <c r="L135" s="29">
        <f t="shared" si="4"/>
        <v>0</v>
      </c>
    </row>
    <row r="136" spans="1:12" ht="28.7" customHeight="1" x14ac:dyDescent="0.2">
      <c r="A136" s="21" t="s">
        <v>267</v>
      </c>
      <c r="B136" s="30" t="s">
        <v>268</v>
      </c>
      <c r="C136" s="23" t="s">
        <v>36</v>
      </c>
      <c r="D136" s="27">
        <v>28.2</v>
      </c>
      <c r="E136" s="27">
        <v>-28.1</v>
      </c>
      <c r="F136" s="27">
        <v>-32.700000000000003</v>
      </c>
      <c r="G136" s="27">
        <f t="shared" si="7"/>
        <v>-5.2</v>
      </c>
      <c r="H136" s="27">
        <v>-5</v>
      </c>
      <c r="I136" s="29">
        <f t="shared" si="8"/>
        <v>0</v>
      </c>
      <c r="J136" s="27">
        <v>0</v>
      </c>
      <c r="K136" s="29">
        <f t="shared" si="4"/>
        <v>0</v>
      </c>
      <c r="L136" s="29">
        <f t="shared" si="4"/>
        <v>0</v>
      </c>
    </row>
    <row r="137" spans="1:12" ht="19.7" customHeight="1" x14ac:dyDescent="0.2">
      <c r="A137" s="76"/>
      <c r="B137" s="77" t="s">
        <v>345</v>
      </c>
      <c r="C137" s="78"/>
      <c r="D137" s="78"/>
      <c r="E137" s="78"/>
      <c r="F137" s="78"/>
      <c r="G137" s="78"/>
      <c r="H137" s="78"/>
      <c r="I137" s="78"/>
      <c r="J137" s="78"/>
      <c r="K137" s="78"/>
      <c r="L137" s="78"/>
    </row>
    <row r="138" spans="1:12" ht="20.85" customHeight="1" x14ac:dyDescent="0.2">
      <c r="A138" s="67" t="s">
        <v>346</v>
      </c>
      <c r="B138" s="55" t="s">
        <v>347</v>
      </c>
      <c r="C138" s="68" t="s">
        <v>139</v>
      </c>
      <c r="D138" s="41">
        <v>99</v>
      </c>
      <c r="E138" s="41">
        <v>105.4</v>
      </c>
      <c r="F138" s="41">
        <v>105.2</v>
      </c>
      <c r="G138" s="41">
        <v>102.1</v>
      </c>
      <c r="H138" s="41">
        <v>103.5</v>
      </c>
      <c r="I138" s="41">
        <v>102</v>
      </c>
      <c r="J138" s="41">
        <v>103</v>
      </c>
      <c r="K138" s="41">
        <v>101.9</v>
      </c>
      <c r="L138" s="41">
        <v>102.6</v>
      </c>
    </row>
    <row r="139" spans="1:12" ht="29.85" customHeight="1" x14ac:dyDescent="0.2">
      <c r="A139" s="67" t="s">
        <v>348</v>
      </c>
      <c r="B139" s="57" t="s">
        <v>349</v>
      </c>
      <c r="C139" s="68" t="s">
        <v>350</v>
      </c>
      <c r="D139" s="51">
        <v>13919</v>
      </c>
      <c r="E139" s="51">
        <v>14375</v>
      </c>
      <c r="F139" s="51">
        <v>15453</v>
      </c>
      <c r="G139" s="51">
        <v>17221</v>
      </c>
      <c r="H139" s="51">
        <v>17252</v>
      </c>
      <c r="I139" s="51">
        <v>19112</v>
      </c>
      <c r="J139" s="51">
        <v>19787</v>
      </c>
      <c r="K139" s="51">
        <v>20488</v>
      </c>
      <c r="L139" s="51">
        <v>21536</v>
      </c>
    </row>
    <row r="140" spans="1:12" ht="17.649999999999999" customHeight="1" x14ac:dyDescent="0.2">
      <c r="A140" s="67" t="s">
        <v>351</v>
      </c>
      <c r="B140" s="79" t="s">
        <v>352</v>
      </c>
      <c r="C140" s="68" t="s">
        <v>350</v>
      </c>
      <c r="D140" s="51">
        <v>15172</v>
      </c>
      <c r="E140" s="51">
        <v>15669</v>
      </c>
      <c r="F140" s="51">
        <v>16844</v>
      </c>
      <c r="G140" s="51">
        <v>18771</v>
      </c>
      <c r="H140" s="51">
        <v>18805</v>
      </c>
      <c r="I140" s="51">
        <v>20832</v>
      </c>
      <c r="J140" s="51">
        <v>21568</v>
      </c>
      <c r="K140" s="51">
        <v>22332</v>
      </c>
      <c r="L140" s="51">
        <v>23474</v>
      </c>
    </row>
    <row r="141" spans="1:12" ht="19.149999999999999" customHeight="1" x14ac:dyDescent="0.2">
      <c r="A141" s="67" t="s">
        <v>353</v>
      </c>
      <c r="B141" s="79" t="s">
        <v>354</v>
      </c>
      <c r="C141" s="68" t="s">
        <v>350</v>
      </c>
      <c r="D141" s="51">
        <v>11970</v>
      </c>
      <c r="E141" s="51">
        <v>12363</v>
      </c>
      <c r="F141" s="51">
        <v>13290</v>
      </c>
      <c r="G141" s="51">
        <v>14810</v>
      </c>
      <c r="H141" s="51">
        <v>14837</v>
      </c>
      <c r="I141" s="51">
        <v>16436</v>
      </c>
      <c r="J141" s="51">
        <v>17017</v>
      </c>
      <c r="K141" s="51">
        <v>17620</v>
      </c>
      <c r="L141" s="51">
        <v>18521</v>
      </c>
    </row>
    <row r="142" spans="1:12" ht="19.149999999999999" customHeight="1" x14ac:dyDescent="0.2">
      <c r="A142" s="67" t="s">
        <v>355</v>
      </c>
      <c r="B142" s="79" t="s">
        <v>356</v>
      </c>
      <c r="C142" s="68" t="s">
        <v>350</v>
      </c>
      <c r="D142" s="51">
        <v>13501</v>
      </c>
      <c r="E142" s="51">
        <v>13944</v>
      </c>
      <c r="F142" s="51">
        <v>14989</v>
      </c>
      <c r="G142" s="51">
        <v>16704</v>
      </c>
      <c r="H142" s="51">
        <v>16734</v>
      </c>
      <c r="I142" s="51">
        <v>18539</v>
      </c>
      <c r="J142" s="51">
        <v>19193</v>
      </c>
      <c r="K142" s="51">
        <v>19873</v>
      </c>
      <c r="L142" s="51">
        <v>20890</v>
      </c>
    </row>
    <row r="143" spans="1:12" ht="20.85" customHeight="1" x14ac:dyDescent="0.2">
      <c r="A143" s="17"/>
      <c r="B143" s="18" t="s">
        <v>269</v>
      </c>
      <c r="C143" s="19"/>
      <c r="D143" s="19"/>
      <c r="E143" s="19"/>
      <c r="F143" s="19"/>
      <c r="G143" s="19"/>
      <c r="H143" s="19"/>
      <c r="I143" s="19"/>
      <c r="J143" s="19"/>
      <c r="K143" s="19"/>
      <c r="L143" s="19"/>
    </row>
    <row r="144" spans="1:12" ht="20.25" customHeight="1" x14ac:dyDescent="0.2">
      <c r="A144" s="21" t="s">
        <v>271</v>
      </c>
      <c r="B144" s="36" t="s">
        <v>272</v>
      </c>
      <c r="C144" s="26" t="s">
        <v>270</v>
      </c>
      <c r="D144" s="60">
        <v>11.375</v>
      </c>
      <c r="E144" s="60">
        <v>10.826000000000001</v>
      </c>
      <c r="F144" s="74">
        <v>10.736000000000001</v>
      </c>
      <c r="G144" s="28">
        <v>10607</v>
      </c>
      <c r="H144" s="28">
        <v>10629</v>
      </c>
      <c r="I144" s="28">
        <v>10491</v>
      </c>
      <c r="J144" s="28">
        <v>10522</v>
      </c>
      <c r="K144" s="28">
        <v>10417</v>
      </c>
      <c r="L144" s="28">
        <v>10469</v>
      </c>
    </row>
    <row r="145" spans="1:12" ht="25.15" hidden="1" customHeight="1" x14ac:dyDescent="0.2">
      <c r="A145" s="39" t="s">
        <v>273</v>
      </c>
      <c r="B145" s="40" t="s">
        <v>274</v>
      </c>
      <c r="C145" s="26" t="s">
        <v>270</v>
      </c>
      <c r="D145" s="28"/>
      <c r="E145" s="28"/>
      <c r="F145" s="28"/>
      <c r="G145" s="28"/>
      <c r="H145" s="28"/>
      <c r="I145" s="28"/>
      <c r="J145" s="28"/>
      <c r="K145" s="28"/>
      <c r="L145" s="28"/>
    </row>
    <row r="146" spans="1:12" ht="20.85" hidden="1" customHeight="1" x14ac:dyDescent="0.2">
      <c r="A146" s="39" t="s">
        <v>275</v>
      </c>
      <c r="B146" s="22" t="s">
        <v>276</v>
      </c>
      <c r="C146" s="26" t="s">
        <v>270</v>
      </c>
      <c r="D146" s="28"/>
      <c r="E146" s="28"/>
      <c r="F146" s="28"/>
      <c r="G146" s="28"/>
      <c r="H146" s="28"/>
      <c r="I146" s="28"/>
      <c r="J146" s="28"/>
      <c r="K146" s="28"/>
      <c r="L146" s="28"/>
    </row>
    <row r="147" spans="1:12" ht="19.149999999999999" hidden="1" customHeight="1" x14ac:dyDescent="0.2">
      <c r="A147" s="39" t="s">
        <v>277</v>
      </c>
      <c r="B147" s="22" t="s">
        <v>278</v>
      </c>
      <c r="C147" s="26" t="s">
        <v>270</v>
      </c>
      <c r="D147" s="28"/>
      <c r="E147" s="28"/>
      <c r="F147" s="28"/>
      <c r="G147" s="28"/>
      <c r="H147" s="28"/>
      <c r="I147" s="28"/>
      <c r="J147" s="28"/>
      <c r="K147" s="28"/>
      <c r="L147" s="28"/>
    </row>
    <row r="148" spans="1:12" ht="24.6" customHeight="1" x14ac:dyDescent="0.2">
      <c r="A148" s="21" t="s">
        <v>279</v>
      </c>
      <c r="B148" s="25" t="s">
        <v>280</v>
      </c>
      <c r="C148" s="23" t="s">
        <v>281</v>
      </c>
      <c r="D148" s="43">
        <v>52426.6</v>
      </c>
      <c r="E148" s="43">
        <v>59747.9</v>
      </c>
      <c r="F148" s="44">
        <v>68309.5</v>
      </c>
      <c r="G148" s="43">
        <v>73705.899999999994</v>
      </c>
      <c r="H148" s="43">
        <v>74047.5</v>
      </c>
      <c r="I148" s="43">
        <v>78496.800000000003</v>
      </c>
      <c r="J148" s="43">
        <v>79230.8</v>
      </c>
      <c r="K148" s="43">
        <v>83285.100000000006</v>
      </c>
      <c r="L148" s="43">
        <v>83984.7</v>
      </c>
    </row>
    <row r="149" spans="1:12" ht="23.45" customHeight="1" x14ac:dyDescent="0.2">
      <c r="A149" s="21" t="s">
        <v>282</v>
      </c>
      <c r="B149" s="25" t="s">
        <v>283</v>
      </c>
      <c r="C149" s="23" t="s">
        <v>139</v>
      </c>
      <c r="D149" s="35">
        <v>114.2</v>
      </c>
      <c r="E149" s="35">
        <v>114</v>
      </c>
      <c r="F149" s="75">
        <v>114.3</v>
      </c>
      <c r="G149" s="35">
        <v>107.9</v>
      </c>
      <c r="H149" s="35">
        <v>108.4</v>
      </c>
      <c r="I149" s="44">
        <v>106.5</v>
      </c>
      <c r="J149" s="44">
        <v>107</v>
      </c>
      <c r="K149" s="44">
        <v>106.1</v>
      </c>
      <c r="L149" s="44">
        <v>106</v>
      </c>
    </row>
    <row r="150" spans="1:12" ht="42" hidden="1" x14ac:dyDescent="0.2">
      <c r="A150" s="21" t="s">
        <v>284</v>
      </c>
      <c r="B150" s="25" t="s">
        <v>285</v>
      </c>
      <c r="C150" s="23" t="s">
        <v>281</v>
      </c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2" ht="42" hidden="1" x14ac:dyDescent="0.2">
      <c r="A151" s="21" t="s">
        <v>286</v>
      </c>
      <c r="B151" s="25" t="s">
        <v>287</v>
      </c>
      <c r="C151" s="23" t="s">
        <v>139</v>
      </c>
      <c r="D151" s="35"/>
      <c r="E151" s="35"/>
      <c r="F151" s="35"/>
      <c r="G151" s="35"/>
      <c r="H151" s="35"/>
      <c r="I151" s="44"/>
      <c r="J151" s="44"/>
      <c r="K151" s="44"/>
      <c r="L151" s="44"/>
    </row>
    <row r="152" spans="1:12" ht="19.149999999999999" customHeight="1" x14ac:dyDescent="0.2">
      <c r="A152" s="21" t="s">
        <v>288</v>
      </c>
      <c r="B152" s="22" t="s">
        <v>289</v>
      </c>
      <c r="C152" s="23" t="s">
        <v>139</v>
      </c>
      <c r="D152" s="44">
        <v>101.6</v>
      </c>
      <c r="E152" s="44">
        <v>107.6</v>
      </c>
      <c r="F152" s="44">
        <v>107.2</v>
      </c>
      <c r="G152" s="44">
        <v>99.8</v>
      </c>
      <c r="H152" s="44">
        <v>105</v>
      </c>
      <c r="I152" s="44">
        <v>100.8</v>
      </c>
      <c r="J152" s="44">
        <v>102.9</v>
      </c>
      <c r="K152" s="44">
        <v>100.7</v>
      </c>
      <c r="L152" s="44">
        <v>105.8</v>
      </c>
    </row>
    <row r="153" spans="1:12" ht="16.5" customHeight="1" x14ac:dyDescent="0.2">
      <c r="A153" s="21" t="s">
        <v>290</v>
      </c>
      <c r="B153" s="22" t="s">
        <v>291</v>
      </c>
      <c r="C153" s="23" t="s">
        <v>178</v>
      </c>
      <c r="D153" s="46">
        <v>1.7</v>
      </c>
      <c r="E153" s="46">
        <v>1.4</v>
      </c>
      <c r="F153" s="47">
        <v>2.1</v>
      </c>
      <c r="G153" s="47">
        <v>2</v>
      </c>
      <c r="H153" s="47">
        <v>1.4</v>
      </c>
      <c r="I153" s="47">
        <v>2</v>
      </c>
      <c r="J153" s="47">
        <v>1.4</v>
      </c>
      <c r="K153" s="47">
        <v>2</v>
      </c>
      <c r="L153" s="47">
        <v>1.4</v>
      </c>
    </row>
    <row r="154" spans="1:12" ht="31.35" customHeight="1" x14ac:dyDescent="0.2">
      <c r="A154" s="21" t="s">
        <v>292</v>
      </c>
      <c r="B154" s="25" t="s">
        <v>293</v>
      </c>
      <c r="C154" s="23" t="s">
        <v>12</v>
      </c>
      <c r="D154" s="58">
        <v>0.20799999999999999</v>
      </c>
      <c r="E154" s="58">
        <v>0.17100000000000001</v>
      </c>
      <c r="F154" s="58">
        <v>0.2</v>
      </c>
      <c r="G154" s="58">
        <v>0.21</v>
      </c>
      <c r="H154" s="58">
        <v>0.18</v>
      </c>
      <c r="I154" s="58">
        <v>0.2</v>
      </c>
      <c r="J154" s="58">
        <v>0.17499999999999999</v>
      </c>
      <c r="K154" s="58">
        <v>0.2</v>
      </c>
      <c r="L154" s="58">
        <v>0.17</v>
      </c>
    </row>
    <row r="155" spans="1:12" ht="22.35" customHeight="1" x14ac:dyDescent="0.2">
      <c r="A155" s="21" t="s">
        <v>294</v>
      </c>
      <c r="B155" s="22" t="s">
        <v>295</v>
      </c>
      <c r="C155" s="23" t="s">
        <v>36</v>
      </c>
      <c r="D155" s="43">
        <v>1631.8</v>
      </c>
      <c r="E155" s="43">
        <v>1793.6</v>
      </c>
      <c r="F155" s="43">
        <v>2060.6999999999998</v>
      </c>
      <c r="G155" s="43">
        <v>2223.5</v>
      </c>
      <c r="H155" s="43">
        <v>2233.8000000000002</v>
      </c>
      <c r="I155" s="43">
        <v>2376.9</v>
      </c>
      <c r="J155" s="43">
        <v>2405.8000000000002</v>
      </c>
      <c r="K155" s="43">
        <v>2526.6</v>
      </c>
      <c r="L155" s="43">
        <v>2569.4</v>
      </c>
    </row>
    <row r="156" spans="1:12" ht="22.9" customHeight="1" x14ac:dyDescent="0.2">
      <c r="A156" s="21" t="s">
        <v>296</v>
      </c>
      <c r="B156" s="22" t="s">
        <v>297</v>
      </c>
      <c r="C156" s="23" t="s">
        <v>139</v>
      </c>
      <c r="D156" s="43">
        <v>109.9</v>
      </c>
      <c r="E156" s="43">
        <v>109.9</v>
      </c>
      <c r="F156" s="43">
        <v>114.9</v>
      </c>
      <c r="G156" s="43">
        <v>107.9</v>
      </c>
      <c r="H156" s="43">
        <v>108.4</v>
      </c>
      <c r="I156" s="43">
        <v>106.9</v>
      </c>
      <c r="J156" s="43">
        <v>107.7</v>
      </c>
      <c r="K156" s="43">
        <v>106.3</v>
      </c>
      <c r="L156" s="43">
        <v>106.8</v>
      </c>
    </row>
    <row r="157" spans="1:12" x14ac:dyDescent="0.2">
      <c r="A157" s="83" t="s">
        <v>298</v>
      </c>
      <c r="B157" s="83"/>
      <c r="C157" s="83"/>
      <c r="D157" s="83"/>
      <c r="E157" s="83"/>
      <c r="F157" s="83"/>
      <c r="G157" s="83"/>
      <c r="H157" s="83"/>
      <c r="I157" s="83"/>
      <c r="J157" s="83"/>
      <c r="K157" s="48"/>
      <c r="L157" s="48"/>
    </row>
    <row r="158" spans="1:12" ht="58.5" customHeight="1" x14ac:dyDescent="0.2">
      <c r="A158" s="84" t="s">
        <v>299</v>
      </c>
      <c r="B158" s="84"/>
      <c r="C158" s="84"/>
      <c r="D158" s="84"/>
      <c r="E158" s="84"/>
      <c r="F158" s="84"/>
      <c r="G158" s="84"/>
      <c r="H158" s="84"/>
      <c r="I158" s="84"/>
      <c r="J158" s="84"/>
      <c r="K158" s="49"/>
      <c r="L158" s="49"/>
    </row>
  </sheetData>
  <mergeCells count="10">
    <mergeCell ref="A157:J157"/>
    <mergeCell ref="A158:J158"/>
    <mergeCell ref="A3:L3"/>
    <mergeCell ref="G5:L5"/>
    <mergeCell ref="D6:D8"/>
    <mergeCell ref="E6:E8"/>
    <mergeCell ref="F6:F8"/>
    <mergeCell ref="G6:H6"/>
    <mergeCell ref="I6:J6"/>
    <mergeCell ref="K6:L6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Econom_zam</dc:creator>
  <cp:lastModifiedBy>Econom_zam</cp:lastModifiedBy>
  <cp:lastPrinted>2024-08-12T02:22:34Z</cp:lastPrinted>
  <dcterms:created xsi:type="dcterms:W3CDTF">2024-07-11T07:56:41Z</dcterms:created>
  <dcterms:modified xsi:type="dcterms:W3CDTF">2024-10-29T23:43:49Z</dcterms:modified>
</cp:coreProperties>
</file>